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23256" windowHeight="11916" tabRatio="816" activeTab="0"/>
  </bookViews>
  <sheets>
    <sheet name="ДОУ" sheetId="1" r:id="rId1"/>
  </sheets>
  <externalReferences>
    <externalReference r:id="rId4"/>
  </externalReferences>
  <definedNames>
    <definedName name="XDO_?H_C1?">#REF!</definedName>
    <definedName name="XDO_?H_C2?">#REF!</definedName>
    <definedName name="XDO_?H_C3?">#REF!</definedName>
    <definedName name="XDO_?H_C4?">#REF!</definedName>
    <definedName name="XDO_?H_C5?">#REF!</definedName>
    <definedName name="XDO_?H_C6?">#REF!</definedName>
    <definedName name="XDO_?H_C7?">#REF!</definedName>
    <definedName name="XDO_?H_C8?">#REF!</definedName>
    <definedName name="XDO_?OPER_SIGNATURE29?">#REF!</definedName>
    <definedName name="XDO_?OPER_SIGNATURE30?">#REF!</definedName>
    <definedName name="XDO_?OPER_SIGNATURE31?">#REF!</definedName>
    <definedName name="XDO_?OPER_SIGNATURE32?">#REF!</definedName>
    <definedName name="XDO_?S1_C1?">#REF!</definedName>
    <definedName name="XDO_?S1_C2?">#REF!</definedName>
    <definedName name="XDO_?S1_C3?">#REF!</definedName>
    <definedName name="XDO_?S1_C4?">#REF!</definedName>
    <definedName name="XDO_?S1_C5?">#REF!</definedName>
    <definedName name="XDO_?S1_C6?">#REF!</definedName>
    <definedName name="XDO_?S1_C7?">#REF!</definedName>
    <definedName name="XDO_?S1F_C1?">#REF!</definedName>
    <definedName name="XDO_?S1F_C2?">#REF!</definedName>
    <definedName name="XDO_?S1F1_C1?">#REF!</definedName>
    <definedName name="XDO_?S1F1_C2?">#REF!</definedName>
    <definedName name="XDO_?S1F1_C3?">#REF!</definedName>
    <definedName name="XDO_?S1F2_C1?">#REF!</definedName>
    <definedName name="XDO_?S1F2_C2?">#REF!</definedName>
    <definedName name="XDO_?S1F2_C3?">#REF!</definedName>
    <definedName name="XDO_?S1H_C1?">#REF!</definedName>
    <definedName name="XDO_GROUP_?S1?">#REF!</definedName>
    <definedName name="XDO_GROUP_?S1_B?">#REF!</definedName>
    <definedName name="XDO_GROUP_?S1_F1?">#REF!</definedName>
    <definedName name="XDO_GROUP_?S1_F2?">#REF!</definedName>
    <definedName name="доходы">#REF!</definedName>
    <definedName name="м">#REF!</definedName>
    <definedName name="_xlnm.Print_Area" localSheetId="0">'ДОУ'!$A$1:$I$768</definedName>
  </definedNames>
  <calcPr fullCalcOnLoad="1"/>
</workbook>
</file>

<file path=xl/sharedStrings.xml><?xml version="1.0" encoding="utf-8"?>
<sst xmlns="http://schemas.openxmlformats.org/spreadsheetml/2006/main" count="565" uniqueCount="402">
  <si>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</si>
  <si>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</si>
  <si>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</si>
  <si>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</si>
  <si>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</si>
  <si>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 xml:space="preserve">Водоснабжение </t>
  </si>
  <si>
    <t xml:space="preserve">Водоотведение </t>
  </si>
  <si>
    <t xml:space="preserve">Электроэнергия </t>
  </si>
  <si>
    <t>Дератизация</t>
  </si>
  <si>
    <t>Семинары, обучение</t>
  </si>
  <si>
    <t>Программное обеспечение</t>
  </si>
  <si>
    <t>Налог на имущество</t>
  </si>
  <si>
    <t>Земельный налог</t>
  </si>
  <si>
    <t>Налог на загрязнение</t>
  </si>
  <si>
    <t>ГСМ</t>
  </si>
  <si>
    <t>Медикаменты</t>
  </si>
  <si>
    <t>Стройматериалы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</si>
  <si>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</si>
  <si>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</si>
  <si>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</si>
  <si>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Огнетушители</t>
  </si>
  <si>
    <t xml:space="preserve">Уголь, дизтопливо </t>
  </si>
  <si>
    <t>Огнезащитная пропитка чердачных перекрытий</t>
  </si>
  <si>
    <t>Прочие расходы (851)</t>
  </si>
  <si>
    <t>Прочие расходы (852)</t>
  </si>
  <si>
    <t>Прочие расходы (853)</t>
  </si>
  <si>
    <t>Канцтовары для руководителей и бухгалтеров</t>
  </si>
  <si>
    <t>Сантехника</t>
  </si>
  <si>
    <t>Комплектующие к компьютеру</t>
  </si>
  <si>
    <t>Интернет</t>
  </si>
  <si>
    <t>Абонентская плата</t>
  </si>
  <si>
    <t>Промывка системы отопления</t>
  </si>
  <si>
    <t>Обработка территории от клещей</t>
  </si>
  <si>
    <t>Мед. осмотр водителей</t>
  </si>
  <si>
    <t>Проект нормативов образования отходов и лимитов на их размещение (раз в 5 лет)</t>
  </si>
  <si>
    <t>Госпошлина</t>
  </si>
  <si>
    <t>Штрафы, пени</t>
  </si>
  <si>
    <t>Итого местный бюджет</t>
  </si>
  <si>
    <t>Итого краевой бюджет</t>
  </si>
  <si>
    <t>Наименование расходов</t>
  </si>
  <si>
    <t>ст. 226</t>
  </si>
  <si>
    <t>ст. 310</t>
  </si>
  <si>
    <t>ст. 225</t>
  </si>
  <si>
    <t>Всего поступлений по плану ФХД</t>
  </si>
  <si>
    <t>Всего выплат по плану ФХД</t>
  </si>
  <si>
    <t>ВСЕГО, в том числе:</t>
  </si>
  <si>
    <t>СПРАВОЧНО:</t>
  </si>
  <si>
    <t>Х</t>
  </si>
  <si>
    <t>110 вид расхода</t>
  </si>
  <si>
    <t>244 вид расхода</t>
  </si>
  <si>
    <t>850 вид расхода</t>
  </si>
  <si>
    <t>Проведение испытаний наружных лестниц</t>
  </si>
  <si>
    <t>ДОУ 12</t>
  </si>
  <si>
    <t>Расходы на содержание  и обеспечение деятельности (021 01 20010)</t>
  </si>
  <si>
    <t>Укрепление материально-технической базы (021 02 20030)</t>
  </si>
  <si>
    <t>Обеспечение безопасности (021 02 20040)</t>
  </si>
  <si>
    <t>Средства во временном распоряжении (обеспечение контракта) (КФО 3)</t>
  </si>
  <si>
    <t>Итого по КФО</t>
  </si>
  <si>
    <t>КФО 5 (612)</t>
  </si>
  <si>
    <t>Капитальный ремонт окон</t>
  </si>
  <si>
    <t xml:space="preserve">Капитальный ремонт кровли </t>
  </si>
  <si>
    <t>992-01 (КФО 5) МТБ</t>
  </si>
  <si>
    <t>992-02 (КФО 5) Без-ть</t>
  </si>
  <si>
    <r>
      <t xml:space="preserve">ИТОГО остаток средств на отчетную дату по </t>
    </r>
    <r>
      <rPr>
        <b/>
        <sz val="13"/>
        <rFont val="Arial"/>
        <family val="2"/>
      </rPr>
      <t>20 счету</t>
    </r>
    <r>
      <rPr>
        <b/>
        <sz val="10"/>
        <rFont val="Arial"/>
        <family val="2"/>
      </rPr>
      <t>, в том числе:</t>
    </r>
  </si>
  <si>
    <r>
      <t>ИТОГО остаток средств на отчетную дату по</t>
    </r>
    <r>
      <rPr>
        <b/>
        <sz val="13"/>
        <rFont val="Arial"/>
        <family val="2"/>
      </rPr>
      <t xml:space="preserve"> 21 счету</t>
    </r>
    <r>
      <rPr>
        <b/>
        <sz val="10"/>
        <rFont val="Arial"/>
        <family val="2"/>
      </rPr>
      <t>, в том числе:</t>
    </r>
  </si>
  <si>
    <t>Итого КФО 2,4 (Факт = 20 счет)</t>
  </si>
  <si>
    <t>111-119</t>
  </si>
  <si>
    <t>851-853</t>
  </si>
  <si>
    <t>Остаток</t>
  </si>
  <si>
    <t>Данные для ПЛАНА ФХД</t>
  </si>
  <si>
    <t>проверка</t>
  </si>
  <si>
    <t>ИТОГО</t>
  </si>
  <si>
    <t>1.3</t>
  </si>
  <si>
    <t>1.4</t>
  </si>
  <si>
    <t>1.4.1</t>
  </si>
  <si>
    <t>1.4.2</t>
  </si>
  <si>
    <t>1.4.3</t>
  </si>
  <si>
    <t>2</t>
  </si>
  <si>
    <t>Итого</t>
  </si>
  <si>
    <t>0701</t>
  </si>
  <si>
    <t>план</t>
  </si>
  <si>
    <t>факт</t>
  </si>
  <si>
    <t>Итого 244</t>
  </si>
  <si>
    <t>Разница</t>
  </si>
  <si>
    <t>С отчета о состоянии по 20 счету</t>
  </si>
  <si>
    <t>Факт</t>
  </si>
  <si>
    <t>830 вид расхода</t>
  </si>
  <si>
    <t>Прочие расходы (831)</t>
  </si>
  <si>
    <t>Пени по решению суда</t>
  </si>
  <si>
    <t>Раздел, подраздел</t>
  </si>
  <si>
    <t>0703</t>
  </si>
  <si>
    <t>243 вид расхода</t>
  </si>
  <si>
    <t>№ п/п КОСГУ</t>
  </si>
  <si>
    <t>1.</t>
  </si>
  <si>
    <t>1.1.</t>
  </si>
  <si>
    <t>1.2.</t>
  </si>
  <si>
    <t>611 вид расхода, в том числе:</t>
  </si>
  <si>
    <t>2.</t>
  </si>
  <si>
    <t>611 БУ</t>
  </si>
  <si>
    <t>612 БУ</t>
  </si>
  <si>
    <t>3.</t>
  </si>
  <si>
    <t>4.</t>
  </si>
  <si>
    <t>5.</t>
  </si>
  <si>
    <t>КВР</t>
  </si>
  <si>
    <t>243</t>
  </si>
  <si>
    <t>6.</t>
  </si>
  <si>
    <t>7.</t>
  </si>
  <si>
    <t>8.</t>
  </si>
  <si>
    <t>9.</t>
  </si>
  <si>
    <t>10.</t>
  </si>
  <si>
    <t>11.</t>
  </si>
  <si>
    <t>Проверка достоверности сметной стоимости кап. ремонта</t>
  </si>
  <si>
    <t>612 вид расхода, в том числе:</t>
  </si>
  <si>
    <t>Остаток на начало года</t>
  </si>
  <si>
    <t>992-02</t>
  </si>
  <si>
    <t>Пени за неисполнение условий контрактов</t>
  </si>
  <si>
    <t>Противопожарные двери</t>
  </si>
  <si>
    <t>страхование</t>
  </si>
  <si>
    <t>Страхование транспорта</t>
  </si>
  <si>
    <t>Итого 340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</si>
  <si>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</si>
  <si>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</si>
  <si>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</si>
  <si>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</si>
  <si>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</si>
  <si>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Масло, тосол</t>
  </si>
  <si>
    <t>Увеличение стоимости продуктов питания</t>
  </si>
  <si>
    <t>ст. 346</t>
  </si>
  <si>
    <t>ст. 344</t>
  </si>
  <si>
    <t>ст. 345</t>
  </si>
  <si>
    <t>Устройство ограждения</t>
  </si>
  <si>
    <t>Диспетчеризация автобуса</t>
  </si>
  <si>
    <t>992-01</t>
  </si>
  <si>
    <t>992-05</t>
  </si>
  <si>
    <t>Увеличение стоимости лекарственных препаратов и материалов</t>
  </si>
  <si>
    <t>Реконструкция</t>
  </si>
  <si>
    <t>остаток</t>
  </si>
  <si>
    <t>Обслуживание кнопки тревожной сигнализации</t>
  </si>
  <si>
    <t>транспортный налог</t>
  </si>
  <si>
    <t>Промывка скважины</t>
  </si>
  <si>
    <t>Обслуживание автоматической пожарной сигнализации</t>
  </si>
  <si>
    <t>Обслуживание системы видеонаблюдения</t>
  </si>
  <si>
    <t>Капитальный ремонт пожарной сигнализации</t>
  </si>
  <si>
    <t>Откачка (вывоз ЖБО)</t>
  </si>
  <si>
    <t>Столы, стулья</t>
  </si>
  <si>
    <t>Аудио, видео техника</t>
  </si>
  <si>
    <t>Прочая мебель (шкафы, стеллажи и т.д. )</t>
  </si>
  <si>
    <t>Хоз.товары</t>
  </si>
  <si>
    <t>Комплектующие, запчасти к компьютерной технике</t>
  </si>
  <si>
    <t>Канцтовары</t>
  </si>
  <si>
    <t>Платные услуги (КФО 2, 130)</t>
  </si>
  <si>
    <t>Пени по контракту (КФО 2, 140)</t>
  </si>
  <si>
    <t>Местный бюджет (КФО 4, 130)</t>
  </si>
  <si>
    <t>Краевой бюджет (КФО 4, 130)</t>
  </si>
  <si>
    <t xml:space="preserve">ст. 211 </t>
  </si>
  <si>
    <t>ст. 213</t>
  </si>
  <si>
    <t>ст. 291</t>
  </si>
  <si>
    <t>ст. 292</t>
  </si>
  <si>
    <t>ст. 342</t>
  </si>
  <si>
    <t>ст. 341</t>
  </si>
  <si>
    <t>ст. 349</t>
  </si>
  <si>
    <t>Планируемые поступления по платным услугам (130)</t>
  </si>
  <si>
    <t>Иные выплаты персоналу (пособия)</t>
  </si>
  <si>
    <t>проверка (должен быть 0)</t>
  </si>
  <si>
    <t>Доходы от штрафов и пеней по контракту (140)</t>
  </si>
  <si>
    <t>Печатная продукция</t>
  </si>
  <si>
    <t>Мягкий инвентарь</t>
  </si>
  <si>
    <t>Проверка достоверности сметной стоимости кап. ремонта АПС</t>
  </si>
  <si>
    <t xml:space="preserve">Проектирование кап. ремонта </t>
  </si>
  <si>
    <t>Приобретение (изготовление) грамот</t>
  </si>
  <si>
    <t>243-244</t>
  </si>
  <si>
    <t>Итого 130 (строка 1200)</t>
  </si>
  <si>
    <t>Доходы от штрафов и пеней (140) (строка 1300)</t>
  </si>
  <si>
    <t>ОСТАТОК на начало года (строка 0001)</t>
  </si>
  <si>
    <t>(строка 2110) 111</t>
  </si>
  <si>
    <t>(строка 2120) 112</t>
  </si>
  <si>
    <t>(строка 2130) 113</t>
  </si>
  <si>
    <t>(строка 2140, 2141) 119</t>
  </si>
  <si>
    <t>111-119 (строка 2100)</t>
  </si>
  <si>
    <t xml:space="preserve">851-853 (строка 2300) </t>
  </si>
  <si>
    <t>(строка 2310) 851</t>
  </si>
  <si>
    <t>(строка 2320) 852</t>
  </si>
  <si>
    <t>(строка 2330) 853</t>
  </si>
  <si>
    <t>(строка 2630) 243</t>
  </si>
  <si>
    <t>(строка 2640) 244</t>
  </si>
  <si>
    <t>РАСХОДЫ ВСЕГО по ВР (строка 2000)</t>
  </si>
  <si>
    <t>ДОХОДЫ ВСЕГО (строка 1000)</t>
  </si>
  <si>
    <t>КФО 2 платные (130), прочие поступления (150) , пени по контракту(140)</t>
  </si>
  <si>
    <t>РАЗДЕЛ 1</t>
  </si>
  <si>
    <t>РАЗДЕЛ 2</t>
  </si>
  <si>
    <t>Строка 26000</t>
  </si>
  <si>
    <t>Строка 26400</t>
  </si>
  <si>
    <t>платные, безвозм. поступ., пени по контр. + ост. на начало года</t>
  </si>
  <si>
    <t>Строка 26410, 26411</t>
  </si>
  <si>
    <t>Строка 26420, 26421</t>
  </si>
  <si>
    <t>Строка 26450, 26451</t>
  </si>
  <si>
    <t>1.4.5</t>
  </si>
  <si>
    <t>Строка 26500</t>
  </si>
  <si>
    <t>Строка 26510</t>
  </si>
  <si>
    <t>Проверка (должен быть 0)</t>
  </si>
  <si>
    <t>Заполнить</t>
  </si>
  <si>
    <t>992-11</t>
  </si>
  <si>
    <t>Укрепление материально-технической базы муниципальных учреждений</t>
  </si>
  <si>
    <t>Обеспечение безопасности в муниципальных учреждениях</t>
  </si>
  <si>
    <t>Проведение капитального ремонта зданий (в том числе проведение государственной экспертизы)</t>
  </si>
  <si>
    <t>Субсидии из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</si>
  <si>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Обучение пед.работников</t>
  </si>
  <si>
    <t xml:space="preserve">Выходные пособия </t>
  </si>
  <si>
    <t>Безвозм. поступления (КФО 2, 150)</t>
  </si>
  <si>
    <t>Игрушки, игры</t>
  </si>
  <si>
    <t>ИТОГО профинансировано</t>
  </si>
  <si>
    <t>КБ</t>
  </si>
  <si>
    <t>611 мб</t>
  </si>
  <si>
    <t>611 кб</t>
  </si>
  <si>
    <t>Реконструкция ДОУ КРАЕВОЙ БЮДЖЕТ (021 Р2 52320)</t>
  </si>
  <si>
    <t>Реконструкция ДОУ МЕСТНЫЙ БЮДЖЕТ (021 Р2 52320)</t>
  </si>
  <si>
    <t>заправка оргтехники</t>
  </si>
  <si>
    <t>Стройконтроль</t>
  </si>
  <si>
    <t>Пенсии, пособия, выплачиваемые работодателями, нанимателями бывшим работникам</t>
  </si>
  <si>
    <t>Пособия уволенным сотрудникам</t>
  </si>
  <si>
    <t>320 (строка 2210)</t>
  </si>
  <si>
    <t>( строка 2211) 321</t>
  </si>
  <si>
    <t>320 вид расхода</t>
  </si>
  <si>
    <t>992-35</t>
  </si>
  <si>
    <t>Присмотр и уход</t>
  </si>
  <si>
    <t>Детская игровая мебель</t>
  </si>
  <si>
    <t>Щит пожарный</t>
  </si>
  <si>
    <t>Ремонт системы пожаротушения</t>
  </si>
  <si>
    <t>Мероприятия, связанные с предупреждением распространения и ликвидацией массовых заболеваний и эпидемий (021 02 11370)</t>
  </si>
  <si>
    <t>992-39 (КФО 5) ликвид.заболеваний</t>
  </si>
  <si>
    <t>Рециркуляторы</t>
  </si>
  <si>
    <t>Итого федеральный бюджет</t>
  </si>
  <si>
    <t>Мероприятия, связанные с предупреждением распространения и ликвидацией массовых заболеваний и эпидемий</t>
  </si>
  <si>
    <t>992-39</t>
  </si>
  <si>
    <t>Работы по удалению (спилу) аварийных и поваленных деревьев</t>
  </si>
  <si>
    <t>Мероприятия, связанные с ликвидацией последствий чрезвычайных ситуаций</t>
  </si>
  <si>
    <t>Мероприятия, связанные с ликвидацией последствий чрезвычайных ситуаций (021 02 11360)</t>
  </si>
  <si>
    <t>992-40 (КФО 5) ликвид.ЧС</t>
  </si>
  <si>
    <t>992-40</t>
  </si>
  <si>
    <t>диспенсеры/дозатор</t>
  </si>
  <si>
    <t xml:space="preserve">поступили пл.услуги </t>
  </si>
  <si>
    <t>Замена лестничных пролетов</t>
  </si>
  <si>
    <t>Тех. обслуживание  УУТ энергии</t>
  </si>
  <si>
    <t>Тех.обслуживание инженерных сетей</t>
  </si>
  <si>
    <t>Электроизмерительные и испытательные работы (раз в 3 года)</t>
  </si>
  <si>
    <t>Проведение метрологической проверки УУТЭ (раз в 4 года)</t>
  </si>
  <si>
    <t xml:space="preserve">Мед. Осмотр </t>
  </si>
  <si>
    <t>Охрана объекта посредством кнопки тревожной сигнализации</t>
  </si>
  <si>
    <t>Право использование программы "Контур-Экстерн"</t>
  </si>
  <si>
    <t>Спец.оценка рабочих мест</t>
  </si>
  <si>
    <t xml:space="preserve">Питание </t>
  </si>
  <si>
    <t>Заправка/проверка огнетушителей</t>
  </si>
  <si>
    <t>Запчасти к системе видеонаблюдения</t>
  </si>
  <si>
    <t>Запчасти к системе пожарной сигнализации</t>
  </si>
  <si>
    <t>Электротехническая продукция/запчасти для оборудования</t>
  </si>
  <si>
    <t>Запчасти для транспорта</t>
  </si>
  <si>
    <t>Электротехнические материалы (кабель, лампы, патроны, ролики, шнур, провод и т.п.)</t>
  </si>
  <si>
    <t>Охрана территории сотрудниками частной охранной организации</t>
  </si>
  <si>
    <t>Итого Безвозм.поступл. (150) (строка 1400)</t>
  </si>
  <si>
    <t>612 (150) (строка 1410)</t>
  </si>
  <si>
    <t>Добровольные взносы (150)</t>
  </si>
  <si>
    <t>464 (150) (строка 1420)</t>
  </si>
  <si>
    <t>Запчасти к системе охранной сигнализации</t>
  </si>
  <si>
    <t>Дез.средства, перчатки, бахилы, маски</t>
  </si>
  <si>
    <t>Тех.осмотр транспорта</t>
  </si>
  <si>
    <t>Пожарные знаки</t>
  </si>
  <si>
    <t>407</t>
  </si>
  <si>
    <t>464 БУ</t>
  </si>
  <si>
    <t>КФО 6 (464)</t>
  </si>
  <si>
    <t>Строка 26430</t>
  </si>
  <si>
    <t>услуги и работы по содержанию общего имущества (управляющ.компания)</t>
  </si>
  <si>
    <t>Термометры</t>
  </si>
  <si>
    <t>Экспертное сопровождение</t>
  </si>
  <si>
    <t>992-05 (КФО 5) Кап. ремонт экспертиза МБ (021 01 20010)</t>
  </si>
  <si>
    <t>992-05 (КФО 5) Кап.ремонт МБ (021 02 S2020)</t>
  </si>
  <si>
    <t>992-11 (КФО 5) Кап. ремонт КБ</t>
  </si>
  <si>
    <t>Иные выплаты персоналу (мед. осмотр)</t>
  </si>
  <si>
    <t>Субвенции на обеспечение гос. гарантий реал. прав (021 01 93070)</t>
  </si>
  <si>
    <t>Спорт. оборудование</t>
  </si>
  <si>
    <t>Спорт. инвентарь</t>
  </si>
  <si>
    <t>профинансировано всего</t>
  </si>
  <si>
    <t>992- (КФО 6) реконструкция МБ</t>
  </si>
  <si>
    <t>992- (КФО 6) реконструкция КБ</t>
  </si>
  <si>
    <t>платные, БЕЗ остатка на начало года (130) (строка 1230)</t>
  </si>
  <si>
    <t>Строка 26300, 26310</t>
  </si>
  <si>
    <t>247 вид расхода</t>
  </si>
  <si>
    <t>243,244, 247</t>
  </si>
  <si>
    <t>(строка 2660, 2662) 407</t>
  </si>
  <si>
    <t>(строка 2650) 247</t>
  </si>
  <si>
    <t xml:space="preserve">243,244, 247, 407 (строка 2600) </t>
  </si>
  <si>
    <t>243, 244, 247</t>
  </si>
  <si>
    <t>223 (247)</t>
  </si>
  <si>
    <t>ЭЦП</t>
  </si>
  <si>
    <t>услуги нотариуса</t>
  </si>
  <si>
    <t>услуги юриста УО</t>
  </si>
  <si>
    <t>Проверка пожарных гидрантов</t>
  </si>
  <si>
    <t>Тех.обслуживание транспорта</t>
  </si>
  <si>
    <t>Заправка/ремонт картриджа</t>
  </si>
  <si>
    <t>Капитальный ремонт фасада</t>
  </si>
  <si>
    <t>сетевой регион</t>
  </si>
  <si>
    <t>План на 2024 год</t>
  </si>
  <si>
    <t>Оказание услуг по освидетельствованию врачебной комиссией врачей психиатров</t>
  </si>
  <si>
    <t>Работы по технической инвентаризации имущества (паспорт учреждения)</t>
  </si>
  <si>
    <t xml:space="preserve">Благоустройство территории </t>
  </si>
  <si>
    <t>Капитальный ремонт эвакуационных лестниц</t>
  </si>
  <si>
    <t>111</t>
  </si>
  <si>
    <t>119</t>
  </si>
  <si>
    <t>992- 16 (КФО 5) Компл.разв. МБ</t>
  </si>
  <si>
    <t>992-16</t>
  </si>
  <si>
    <t>613 БУ</t>
  </si>
  <si>
    <t>Обеспечение персонифицированного финансирования дополнительного образования детей (ГРАНД) (023 01 20180)</t>
  </si>
  <si>
    <t>План на 2025 год</t>
  </si>
  <si>
    <t>Услуги прачечной (стирка белья)</t>
  </si>
  <si>
    <t>Дезинфекция помещений</t>
  </si>
  <si>
    <t>ТКО</t>
  </si>
  <si>
    <t>проверка кранов внутреннего противопожарного водопровода</t>
  </si>
  <si>
    <t>Огнезащитная обработка тканевых конструкций сцены и зрительного зала</t>
  </si>
  <si>
    <t>Проверка наружного противопожарного водопровода (проверка гидрантов)</t>
  </si>
  <si>
    <t>Проверка кранов на водоотдачу, перекатка пожарных рукавов</t>
  </si>
  <si>
    <t>Услуга по проведению экспертизы технического состояния техники</t>
  </si>
  <si>
    <t>Обслуживание лифта</t>
  </si>
  <si>
    <t>Теплоснабжение  примтепло</t>
  </si>
  <si>
    <t>Теплоснабжение  ИКС</t>
  </si>
  <si>
    <t>Обеспечение комплексного развития сельских территорий  (Капитальный ремонт муниципальных дошкольных организаций)</t>
  </si>
  <si>
    <t>Капитальный ремонт КБ</t>
  </si>
  <si>
    <t>Капитальный ремонт ФБ</t>
  </si>
  <si>
    <t>Монтаж эвакуационных выходов со второго этажа здания</t>
  </si>
  <si>
    <t>Установка ограждения</t>
  </si>
  <si>
    <t xml:space="preserve">Капитальный ремонт фасада </t>
  </si>
  <si>
    <t>Капитальный ремонт зданий и благоустройство территорий  МЕСТНЫЙ БЮДЖЕТ (3 % от сметной стоимости работ) (021 03 L5764)</t>
  </si>
  <si>
    <t>Капитальный ремонт зданий и благоустройство территорий  КРАЕВОЙ БЮДЖЕТ (97 % от сметной стоимости работ) (021 03 L5764)</t>
  </si>
  <si>
    <t>Отчет АПП8</t>
  </si>
  <si>
    <t>проверка 244</t>
  </si>
  <si>
    <t>Обеспечение комплексного развития сельских территорий (Капитальный ремонт, благоустройство территории, устройство фасада здания детского сада) КРАЕВОЙ + ФЕДЕРАЛЬНЫЙ БЮДЖЕТ (021 03 L5764)</t>
  </si>
  <si>
    <t>Утилизация ламп/отходов</t>
  </si>
  <si>
    <t>двери</t>
  </si>
  <si>
    <t>бланк меню</t>
  </si>
  <si>
    <t>монтаж системы контроля и управления доступом (домофон)</t>
  </si>
  <si>
    <t>Картридж</t>
  </si>
  <si>
    <t>992- 16 (КФО 5) Компл.разв. КБ+ФБ</t>
  </si>
  <si>
    <t>Благоустройство (МАФы, песочницы)</t>
  </si>
  <si>
    <t>общ</t>
  </si>
  <si>
    <t>614 БУ</t>
  </si>
  <si>
    <t>611+614 (130) (строка 1210)</t>
  </si>
  <si>
    <t>Стенды/ баннеры/плакаты/ ролл ап</t>
  </si>
  <si>
    <t>Средства резервного фонда администрации Надеждинского муниципального района (меры социальной поддержки родителям (законным представителям) из семей граждан призванных на военную службу по мобилизации)</t>
  </si>
  <si>
    <t>Продукты питания</t>
  </si>
  <si>
    <t>Благоустройство территории МБ</t>
  </si>
  <si>
    <t>Обеспечение комплексного развития сельских территорий  (Капитальный ремонт муниципальных дошкольных организаций) МЕСТНЫЙ БЮДЖЕТ (021 03 L5764), ВНЕБЮДЖЕТ (021 03 L576S)</t>
  </si>
  <si>
    <t>Ограждение ВНЕБЮДЖЕТ</t>
  </si>
  <si>
    <t>МАФ ВНЕБЮДЖЕТ</t>
  </si>
  <si>
    <t>Итого внебюдждет</t>
  </si>
  <si>
    <t>МБ</t>
  </si>
  <si>
    <t>992-50</t>
  </si>
  <si>
    <t>992-50  (КФО 5) Меры соц.под. мобилизов.</t>
  </si>
  <si>
    <t>металлические двери повышенной  прочности</t>
  </si>
  <si>
    <t>приобретение оборудования</t>
  </si>
  <si>
    <t>Приобретение мебели</t>
  </si>
  <si>
    <t>Услуги, работы для целей капитальных вложений</t>
  </si>
  <si>
    <t>Средства резервного фонда администрации Надеждинского муниципального района (меры социальной поддержки родителям (законным представителям) из семей граждан призванных на военную службу по мобилизации) (021 02 11010)</t>
  </si>
  <si>
    <t>Данные для доп.соглашения по 611</t>
  </si>
  <si>
    <t>Данные для СВЕДЕНИЙ и доп.сог. по 612</t>
  </si>
  <si>
    <t>кол. Детей</t>
  </si>
  <si>
    <t>суб</t>
  </si>
  <si>
    <t>присмотр</t>
  </si>
  <si>
    <t>в т.ч.питание</t>
  </si>
  <si>
    <t>Содерж.реб 611, пл.СВО</t>
  </si>
  <si>
    <t>611 МБ СВО</t>
  </si>
  <si>
    <t>на 1 реб в год</t>
  </si>
  <si>
    <t>на 1 реб в месяц</t>
  </si>
  <si>
    <t>процент окр</t>
  </si>
  <si>
    <t>Расшифровка на 2024-2026 годы по состоянию на ________________</t>
  </si>
  <si>
    <t>План на 2026 год</t>
  </si>
  <si>
    <t>243, 244, 247, 407 (остатки договоров 2023 года)</t>
  </si>
  <si>
    <t xml:space="preserve">243, 244, 247, 407 (2024 год) </t>
  </si>
  <si>
    <r>
      <t xml:space="preserve">243, 244, 247 (остатки договоров 2023 года </t>
    </r>
    <r>
      <rPr>
        <b/>
        <sz val="11"/>
        <color indexed="10"/>
        <rFont val="Times New Roman"/>
        <family val="1"/>
      </rPr>
      <t>заполнять вручную</t>
    </r>
    <r>
      <rPr>
        <sz val="11"/>
        <rFont val="Times New Roman"/>
        <family val="1"/>
      </rPr>
      <t xml:space="preserve"> ) </t>
    </r>
  </si>
  <si>
    <t>243, 244, 247 (2024 год)</t>
  </si>
  <si>
    <t>243, 244 (2024 год)</t>
  </si>
  <si>
    <r>
      <t xml:space="preserve">243, 244 (остатки договоров 2023 года </t>
    </r>
    <r>
      <rPr>
        <b/>
        <sz val="11"/>
        <color indexed="10"/>
        <rFont val="Times New Roman"/>
        <family val="1"/>
      </rPr>
      <t>заполнять вручную</t>
    </r>
    <r>
      <rPr>
        <sz val="11"/>
        <rFont val="Times New Roman"/>
        <family val="1"/>
      </rPr>
      <t xml:space="preserve"> ) </t>
    </r>
  </si>
  <si>
    <r>
      <t xml:space="preserve">407 (остатки договоров 2023 года </t>
    </r>
    <r>
      <rPr>
        <b/>
        <sz val="11"/>
        <color indexed="10"/>
        <rFont val="Times New Roman"/>
        <family val="1"/>
      </rPr>
      <t>заполнять вручную</t>
    </r>
    <r>
      <rPr>
        <sz val="11"/>
        <rFont val="Times New Roman"/>
        <family val="1"/>
      </rPr>
      <t xml:space="preserve"> ) </t>
    </r>
  </si>
  <si>
    <t>407 (2024 год)</t>
  </si>
  <si>
    <t>Проверка вентиляционных шахт</t>
  </si>
  <si>
    <t>Ремонт техники/оборудования</t>
  </si>
  <si>
    <t>ремонт/ замена запчастей с системе видеонаблюдения</t>
  </si>
  <si>
    <t>ремонт/ замена запчастей с системе автоматической пожарной сигнализации</t>
  </si>
  <si>
    <t>проверка противопожарных дверей</t>
  </si>
  <si>
    <t>ремонт/ замена запчастей с системе тревожной сигнализации</t>
  </si>
  <si>
    <t>ремонт/ замена запчастей с системе охранной сигнализации</t>
  </si>
  <si>
    <t xml:space="preserve">Хоз.товары и инветарь </t>
  </si>
  <si>
    <t>Рабочее пособие</t>
  </si>
  <si>
    <t>Инвентарь/демонстрационный материал кабинет для музыки</t>
  </si>
  <si>
    <t>Приобретение инветаря</t>
  </si>
  <si>
    <t>Методическая литература</t>
  </si>
  <si>
    <t>Компьютерная техника (компьютеры, ноутбуки, принтеры, сканеры и т.д.)</t>
  </si>
  <si>
    <t>Двери</t>
  </si>
  <si>
    <t>Ремонт системы АПС</t>
  </si>
  <si>
    <t>добровол. взносы (150) (строка 1430)</t>
  </si>
  <si>
    <t>КФО 4 (611/614)</t>
  </si>
  <si>
    <t>ПФДО Гранд (КФО 2, 150)</t>
  </si>
  <si>
    <t>ПФДО ГРАНД (КФО 4, 130)</t>
  </si>
  <si>
    <t>Текущий ремонт кровли</t>
  </si>
  <si>
    <t>Текущий ремонт пищеблока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</si>
</sst>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#,##0.00_р_."/>
    <numFmt numFmtId="172" formatCode="#,##0_р_."/>
    <numFmt numFmtId="173" formatCode="#,##0.00_ ;[Red]\-#,##0.00\ "/>
    <numFmt numFmtId="174" formatCode="#,##0.00\ _₽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#,##0.000\ _₽"/>
    <numFmt numFmtId="179" formatCode="_-* #,##0_р_._-;\-* #,##0_р_._-;_-* &quot;-&quot;??_р_._-;_-@_-"/>
    <numFmt numFmtId="180" formatCode="_-* #,##0.00000_р_._-;\-* #,##0.00000_р_._-;_-* &quot;-&quot;??_р_._-;_-@_-"/>
    <numFmt numFmtId="181" formatCode="#,##0.0000000000\ _₽;[Red]\-#,##0.0000000000\ _₽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#,##0.000000000;[Red]\-#,##0.000000000"/>
    <numFmt numFmtId="195" formatCode="#,##0.0;[Red]\-#,##0.0"/>
    <numFmt numFmtId="196" formatCode="#,##0.0000000000;[Red]\-#,##0.0000000000"/>
    <numFmt numFmtId="197" formatCode="#,##0.00000000000;[Red]\-#,##0.00000000000"/>
    <numFmt numFmtId="198" formatCode="#,##0.000000000000;[Red]\-#,##0.000000000000"/>
    <numFmt numFmtId="199" formatCode="#,##0.0000000000000;[Red]\-#,##0.0000000000000"/>
    <numFmt numFmtId="200" formatCode="#,##0.0000000000000_ ;[Red]\-#,##0.0000000000000\ "/>
    <numFmt numFmtId="201" formatCode="#,##0.0_р_."/>
    <numFmt numFmtId="202" formatCode="#,##0.000_р_."/>
    <numFmt numFmtId="203" formatCode="#,##0.0000_р_."/>
    <numFmt numFmtId="204" formatCode="_-* #,##0.000000_р_._-;\-* #,##0.000000_р_._-;_-* &quot;-&quot;??_р_._-;_-@_-"/>
    <numFmt numFmtId="205" formatCode="_-* #,##0.0000000_р_._-;\-* #,##0.0000000_р_._-;_-* &quot;-&quot;??_р_._-;_-@_-"/>
    <numFmt numFmtId="206" formatCode="_-* #,##0.00000000_р_._-;\-* #,##0.00000000_р_._-;_-* &quot;-&quot;??_р_._-;_-@_-"/>
    <numFmt numFmtId="207" formatCode="_-* #,##0.000000000_р_._-;\-* #,##0.000000000_р_._-;_-* &quot;-&quot;??_р_._-;_-@_-"/>
    <numFmt numFmtId="208" formatCode="_-* #,##0.0000000000_р_._-;\-* #,##0.0000000000_р_._-;_-* &quot;-&quot;??_р_._-;_-@_-"/>
    <numFmt numFmtId="209" formatCode="_-* #,##0.00000000000_р_._-;\-* #,##0.00000000000_р_._-;_-* &quot;-&quot;??_р_._-;_-@_-"/>
    <numFmt numFmtId="210" formatCode="_-* #,##0.000000000000_р_._-;\-* #,##0.000000000000_р_._-;_-* &quot;-&quot;??_р_._-;_-@_-"/>
    <numFmt numFmtId="211" formatCode="_-* #,##0.0000000000000_р_._-;\-* #,##0.0000000000000_р_._-;_-* &quot;-&quot;??_р_._-;_-@_-"/>
    <numFmt numFmtId="212" formatCode="#,##0.000"/>
    <numFmt numFmtId="213" formatCode="#,##0.000_ ;[Red]\-#,##0.000\ "/>
    <numFmt numFmtId="214" formatCode="_-* #,##0.0000\ _₽_-;\-* #,##0.0000\ _₽_-;_-* &quot;-&quot;????\ _₽_-;_-@_-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7F0F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4CA6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10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68" fontId="1" fillId="0" borderId="0" applyFill="0" applyBorder="0" applyAlignment="0" applyProtection="0"/>
    <xf numFmtId="166" fontId="1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" fillId="0" borderId="0" applyFill="0" applyBorder="0" applyAlignment="0" applyProtection="0"/>
    <xf numFmtId="167" fontId="1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1" fillId="24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8" borderId="10" xfId="0" applyFont="1" applyFill="1" applyBorder="1" applyAlignment="1">
      <alignment vertical="center" wrapText="1"/>
    </xf>
    <xf numFmtId="0" fontId="1" fillId="0" borderId="10" xfId="33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22" borderId="10" xfId="0" applyFont="1" applyFill="1" applyBorder="1" applyAlignment="1">
      <alignment vertical="center" wrapText="1"/>
    </xf>
    <xf numFmtId="0" fontId="1" fillId="0" borderId="10" xfId="33" applyFont="1" applyFill="1" applyBorder="1" applyAlignment="1">
      <alignment vertical="center" wrapText="1"/>
      <protection/>
    </xf>
    <xf numFmtId="0" fontId="21" fillId="3" borderId="10" xfId="0" applyFont="1" applyFill="1" applyBorder="1" applyAlignment="1">
      <alignment wrapText="1"/>
    </xf>
    <xf numFmtId="0" fontId="21" fillId="3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1" fillId="10" borderId="1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3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1" fillId="8" borderId="10" xfId="0" applyFont="1" applyFill="1" applyBorder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1" fillId="27" borderId="10" xfId="0" applyFont="1" applyFill="1" applyBorder="1" applyAlignment="1">
      <alignment vertical="center" wrapText="1"/>
    </xf>
    <xf numFmtId="0" fontId="21" fillId="28" borderId="10" xfId="0" applyFont="1" applyFill="1" applyBorder="1" applyAlignment="1">
      <alignment vertical="center" wrapText="1"/>
    </xf>
    <xf numFmtId="0" fontId="21" fillId="29" borderId="10" xfId="0" applyFont="1" applyFill="1" applyBorder="1" applyAlignment="1">
      <alignment vertical="center" wrapText="1"/>
    </xf>
    <xf numFmtId="0" fontId="21" fillId="28" borderId="10" xfId="0" applyFont="1" applyFill="1" applyBorder="1" applyAlignment="1">
      <alignment horizontal="left" vertical="top" wrapText="1"/>
    </xf>
    <xf numFmtId="0" fontId="21" fillId="28" borderId="10" xfId="0" applyFont="1" applyFill="1" applyBorder="1" applyAlignment="1">
      <alignment vertical="top" wrapText="1"/>
    </xf>
    <xf numFmtId="0" fontId="21" fillId="30" borderId="10" xfId="0" applyFont="1" applyFill="1" applyBorder="1" applyAlignment="1">
      <alignment vertical="center" wrapText="1"/>
    </xf>
    <xf numFmtId="0" fontId="21" fillId="30" borderId="10" xfId="0" applyFont="1" applyFill="1" applyBorder="1" applyAlignment="1">
      <alignment horizontal="left" vertical="top" wrapText="1"/>
    </xf>
    <xf numFmtId="0" fontId="21" fillId="27" borderId="10" xfId="0" applyFont="1" applyFill="1" applyBorder="1" applyAlignment="1">
      <alignment vertical="top" wrapText="1"/>
    </xf>
    <xf numFmtId="0" fontId="1" fillId="28" borderId="10" xfId="0" applyFont="1" applyFill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9" fillId="27" borderId="10" xfId="0" applyFont="1" applyFill="1" applyBorder="1" applyAlignment="1">
      <alignment vertical="top" wrapText="1"/>
    </xf>
    <xf numFmtId="0" fontId="29" fillId="31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9" fillId="31" borderId="10" xfId="0" applyFont="1" applyFill="1" applyBorder="1" applyAlignment="1">
      <alignment horizontal="left" vertical="top" wrapText="1"/>
    </xf>
    <xf numFmtId="0" fontId="27" fillId="32" borderId="10" xfId="0" applyFont="1" applyFill="1" applyBorder="1" applyAlignment="1">
      <alignment vertical="top" wrapText="1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49" fontId="21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9" borderId="12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vertical="center" wrapText="1"/>
    </xf>
    <xf numFmtId="0" fontId="21" fillId="25" borderId="12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22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0" fontId="21" fillId="0" borderId="12" xfId="33" applyFont="1" applyFill="1" applyBorder="1" applyAlignment="1">
      <alignment horizontal="right" vertical="center" wrapText="1"/>
      <protection/>
    </xf>
    <xf numFmtId="0" fontId="21" fillId="0" borderId="12" xfId="33" applyFont="1" applyFill="1" applyBorder="1" applyAlignment="1">
      <alignment horizontal="left" vertical="center" wrapText="1"/>
      <protection/>
    </xf>
    <xf numFmtId="0" fontId="21" fillId="25" borderId="12" xfId="33" applyFont="1" applyFill="1" applyBorder="1" applyAlignment="1">
      <alignment horizontal="right" vertical="center" wrapText="1"/>
      <protection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1" fillId="36" borderId="10" xfId="0" applyFont="1" applyFill="1" applyBorder="1" applyAlignment="1">
      <alignment horizontal="center"/>
    </xf>
    <xf numFmtId="0" fontId="21" fillId="36" borderId="12" xfId="0" applyFont="1" applyFill="1" applyBorder="1" applyAlignment="1">
      <alignment vertical="center"/>
    </xf>
    <xf numFmtId="0" fontId="22" fillId="36" borderId="10" xfId="0" applyFont="1" applyFill="1" applyBorder="1" applyAlignment="1">
      <alignment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25" borderId="12" xfId="33" applyFont="1" applyFill="1" applyBorder="1" applyAlignment="1">
      <alignment horizontal="center" vertical="center" wrapText="1"/>
      <protection/>
    </xf>
    <xf numFmtId="0" fontId="1" fillId="0" borderId="10" xfId="637" applyFont="1" applyFill="1" applyBorder="1" applyAlignment="1">
      <alignment vertical="center" wrapText="1"/>
      <protection/>
    </xf>
    <xf numFmtId="0" fontId="1" fillId="34" borderId="10" xfId="654" applyFont="1" applyFill="1" applyBorder="1" applyAlignment="1">
      <alignment vertical="center" wrapText="1"/>
      <protection/>
    </xf>
    <xf numFmtId="0" fontId="21" fillId="0" borderId="0" xfId="0" applyFont="1" applyFill="1" applyAlignment="1">
      <alignment/>
    </xf>
    <xf numFmtId="0" fontId="21" fillId="27" borderId="12" xfId="0" applyFont="1" applyFill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4" fillId="3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40" fontId="1" fillId="0" borderId="10" xfId="0" applyNumberFormat="1" applyFont="1" applyBorder="1" applyAlignment="1">
      <alignment horizontal="right" wrapText="1"/>
    </xf>
    <xf numFmtId="40" fontId="21" fillId="27" borderId="10" xfId="0" applyNumberFormat="1" applyFont="1" applyFill="1" applyBorder="1" applyAlignment="1">
      <alignment horizontal="right" wrapText="1"/>
    </xf>
    <xf numFmtId="40" fontId="1" fillId="34" borderId="10" xfId="0" applyNumberFormat="1" applyFont="1" applyFill="1" applyBorder="1" applyAlignment="1">
      <alignment horizontal="right" wrapText="1"/>
    </xf>
    <xf numFmtId="40" fontId="21" fillId="24" borderId="10" xfId="0" applyNumberFormat="1" applyFont="1" applyFill="1" applyBorder="1" applyAlignment="1">
      <alignment horizontal="right" wrapText="1"/>
    </xf>
    <xf numFmtId="40" fontId="1" fillId="0" borderId="10" xfId="0" applyNumberFormat="1" applyFont="1" applyFill="1" applyBorder="1" applyAlignment="1">
      <alignment horizontal="right" wrapText="1"/>
    </xf>
    <xf numFmtId="40" fontId="1" fillId="0" borderId="0" xfId="0" applyNumberFormat="1" applyFont="1" applyAlignment="1">
      <alignment horizontal="right" wrapText="1"/>
    </xf>
    <xf numFmtId="40" fontId="21" fillId="29" borderId="10" xfId="0" applyNumberFormat="1" applyFont="1" applyFill="1" applyBorder="1" applyAlignment="1">
      <alignment horizontal="right" wrapText="1"/>
    </xf>
    <xf numFmtId="40" fontId="21" fillId="3" borderId="10" xfId="0" applyNumberFormat="1" applyFont="1" applyFill="1" applyBorder="1" applyAlignment="1">
      <alignment horizontal="right" wrapText="1"/>
    </xf>
    <xf numFmtId="40" fontId="21" fillId="36" borderId="10" xfId="0" applyNumberFormat="1" applyFont="1" applyFill="1" applyBorder="1" applyAlignment="1">
      <alignment horizontal="right" wrapText="1"/>
    </xf>
    <xf numFmtId="40" fontId="1" fillId="38" borderId="10" xfId="0" applyNumberFormat="1" applyFont="1" applyFill="1" applyBorder="1" applyAlignment="1">
      <alignment horizontal="right" wrapText="1"/>
    </xf>
    <xf numFmtId="40" fontId="21" fillId="8" borderId="10" xfId="0" applyNumberFormat="1" applyFont="1" applyFill="1" applyBorder="1" applyAlignment="1">
      <alignment horizontal="right" wrapText="1"/>
    </xf>
    <xf numFmtId="40" fontId="21" fillId="0" borderId="10" xfId="0" applyNumberFormat="1" applyFont="1" applyBorder="1" applyAlignment="1">
      <alignment horizontal="right" wrapText="1"/>
    </xf>
    <xf numFmtId="40" fontId="1" fillId="28" borderId="10" xfId="0" applyNumberFormat="1" applyFont="1" applyFill="1" applyBorder="1" applyAlignment="1">
      <alignment horizontal="right" wrapText="1"/>
    </xf>
    <xf numFmtId="40" fontId="1" fillId="0" borderId="0" xfId="0" applyNumberFormat="1" applyFont="1" applyBorder="1" applyAlignment="1">
      <alignment horizontal="right" wrapText="1"/>
    </xf>
    <xf numFmtId="40" fontId="21" fillId="10" borderId="10" xfId="0" applyNumberFormat="1" applyFont="1" applyFill="1" applyBorder="1" applyAlignment="1">
      <alignment horizontal="right" wrapText="1"/>
    </xf>
    <xf numFmtId="40" fontId="21" fillId="30" borderId="10" xfId="0" applyNumberFormat="1" applyFont="1" applyFill="1" applyBorder="1" applyAlignment="1">
      <alignment horizontal="right" wrapText="1"/>
    </xf>
    <xf numFmtId="40" fontId="21" fillId="28" borderId="10" xfId="0" applyNumberFormat="1" applyFont="1" applyFill="1" applyBorder="1" applyAlignment="1">
      <alignment horizontal="right" wrapText="1"/>
    </xf>
    <xf numFmtId="40" fontId="27" fillId="0" borderId="0" xfId="0" applyNumberFormat="1" applyFont="1" applyAlignment="1">
      <alignment horizontal="right" wrapText="1"/>
    </xf>
    <xf numFmtId="40" fontId="29" fillId="25" borderId="10" xfId="0" applyNumberFormat="1" applyFont="1" applyFill="1" applyBorder="1" applyAlignment="1">
      <alignment horizontal="right" wrapText="1"/>
    </xf>
    <xf numFmtId="40" fontId="29" fillId="31" borderId="10" xfId="0" applyNumberFormat="1" applyFont="1" applyFill="1" applyBorder="1" applyAlignment="1">
      <alignment horizontal="right" wrapText="1"/>
    </xf>
    <xf numFmtId="40" fontId="27" fillId="0" borderId="10" xfId="0" applyNumberFormat="1" applyFont="1" applyBorder="1" applyAlignment="1">
      <alignment horizontal="right" wrapText="1"/>
    </xf>
    <xf numFmtId="40" fontId="27" fillId="32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vertical="center" wrapText="1"/>
    </xf>
    <xf numFmtId="40" fontId="21" fillId="39" borderId="10" xfId="0" applyNumberFormat="1" applyFont="1" applyFill="1" applyBorder="1" applyAlignment="1">
      <alignment horizontal="right" wrapText="1"/>
    </xf>
    <xf numFmtId="0" fontId="21" fillId="39" borderId="10" xfId="0" applyFont="1" applyFill="1" applyBorder="1" applyAlignment="1">
      <alignment horizontal="center" vertical="center"/>
    </xf>
    <xf numFmtId="0" fontId="21" fillId="0" borderId="12" xfId="33" applyFont="1" applyFill="1" applyBorder="1" applyAlignment="1">
      <alignment horizontal="center" vertical="center" wrapText="1"/>
      <protection/>
    </xf>
    <xf numFmtId="40" fontId="1" fillId="0" borderId="10" xfId="0" applyNumberFormat="1" applyFont="1" applyBorder="1" applyAlignment="1">
      <alignment horizontal="right" vertical="center" wrapText="1"/>
    </xf>
    <xf numFmtId="40" fontId="27" fillId="0" borderId="0" xfId="0" applyNumberFormat="1" applyFont="1" applyAlignment="1">
      <alignment horizontal="right" vertical="center" wrapText="1"/>
    </xf>
    <xf numFmtId="40" fontId="41" fillId="0" borderId="0" xfId="0" applyNumberFormat="1" applyFont="1" applyAlignment="1">
      <alignment horizontal="right" wrapText="1"/>
    </xf>
    <xf numFmtId="40" fontId="27" fillId="28" borderId="10" xfId="0" applyNumberFormat="1" applyFont="1" applyFill="1" applyBorder="1" applyAlignment="1">
      <alignment horizontal="right" wrapText="1"/>
    </xf>
    <xf numFmtId="40" fontId="29" fillId="28" borderId="10" xfId="0" applyNumberFormat="1" applyFont="1" applyFill="1" applyBorder="1" applyAlignment="1">
      <alignment horizontal="right" wrapText="1"/>
    </xf>
    <xf numFmtId="0" fontId="27" fillId="34" borderId="10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horizontal="right" vertical="top" wrapText="1"/>
    </xf>
    <xf numFmtId="40" fontId="27" fillId="34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right" vertical="top" wrapText="1"/>
    </xf>
    <xf numFmtId="40" fontId="29" fillId="27" borderId="10" xfId="0" applyNumberFormat="1" applyFont="1" applyFill="1" applyBorder="1" applyAlignment="1">
      <alignment vertical="center" wrapText="1"/>
    </xf>
    <xf numFmtId="0" fontId="29" fillId="37" borderId="10" xfId="0" applyFont="1" applyFill="1" applyBorder="1" applyAlignment="1">
      <alignment vertical="center" wrapText="1"/>
    </xf>
    <xf numFmtId="40" fontId="27" fillId="0" borderId="10" xfId="0" applyNumberFormat="1" applyFont="1" applyBorder="1" applyAlignment="1">
      <alignment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27" borderId="10" xfId="0" applyFont="1" applyFill="1" applyBorder="1" applyAlignment="1">
      <alignment vertical="center" wrapText="1"/>
    </xf>
    <xf numFmtId="40" fontId="29" fillId="37" borderId="10" xfId="0" applyNumberFormat="1" applyFont="1" applyFill="1" applyBorder="1" applyAlignment="1">
      <alignment vertical="center" wrapText="1"/>
    </xf>
    <xf numFmtId="49" fontId="35" fillId="27" borderId="10" xfId="0" applyNumberFormat="1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173" fontId="27" fillId="0" borderId="10" xfId="0" applyNumberFormat="1" applyFont="1" applyBorder="1" applyAlignment="1">
      <alignment vertical="center" wrapText="1"/>
    </xf>
    <xf numFmtId="0" fontId="24" fillId="40" borderId="0" xfId="0" applyFont="1" applyFill="1" applyBorder="1" applyAlignment="1">
      <alignment vertical="center" wrapText="1"/>
    </xf>
    <xf numFmtId="0" fontId="36" fillId="40" borderId="0" xfId="0" applyFont="1" applyFill="1" applyBorder="1" applyAlignment="1">
      <alignment vertical="center" wrapText="1"/>
    </xf>
    <xf numFmtId="173" fontId="34" fillId="0" borderId="10" xfId="0" applyNumberFormat="1" applyFont="1" applyBorder="1" applyAlignment="1">
      <alignment vertical="center" wrapText="1"/>
    </xf>
    <xf numFmtId="0" fontId="27" fillId="28" borderId="10" xfId="0" applyFont="1" applyFill="1" applyBorder="1" applyAlignment="1">
      <alignment horizontal="left" vertical="top" wrapText="1"/>
    </xf>
    <xf numFmtId="0" fontId="21" fillId="38" borderId="10" xfId="0" applyFont="1" applyFill="1" applyBorder="1" applyAlignment="1">
      <alignment wrapText="1"/>
    </xf>
    <xf numFmtId="40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7" fillId="32" borderId="10" xfId="0" applyFont="1" applyFill="1" applyBorder="1" applyAlignment="1">
      <alignment horizontal="left" vertical="top" wrapText="1"/>
    </xf>
    <xf numFmtId="49" fontId="33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73" fontId="34" fillId="0" borderId="0" xfId="0" applyNumberFormat="1" applyFont="1" applyBorder="1" applyAlignment="1">
      <alignment vertical="center" wrapText="1"/>
    </xf>
    <xf numFmtId="0" fontId="1" fillId="34" borderId="10" xfId="33" applyFont="1" applyFill="1" applyBorder="1" applyAlignment="1">
      <alignment horizontal="left" vertical="center" wrapText="1"/>
      <protection/>
    </xf>
    <xf numFmtId="173" fontId="1" fillId="0" borderId="0" xfId="0" applyNumberFormat="1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38" borderId="12" xfId="0" applyFont="1" applyFill="1" applyBorder="1" applyAlignment="1">
      <alignment vertical="center"/>
    </xf>
    <xf numFmtId="40" fontId="21" fillId="38" borderId="10" xfId="0" applyNumberFormat="1" applyFont="1" applyFill="1" applyBorder="1" applyAlignment="1">
      <alignment horizontal="right" wrapText="1"/>
    </xf>
    <xf numFmtId="0" fontId="21" fillId="38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top" wrapText="1"/>
    </xf>
    <xf numFmtId="40" fontId="21" fillId="0" borderId="10" xfId="0" applyNumberFormat="1" applyFont="1" applyBorder="1" applyAlignment="1">
      <alignment horizontal="center" vertical="center" wrapText="1"/>
    </xf>
    <xf numFmtId="0" fontId="29" fillId="41" borderId="10" xfId="0" applyFont="1" applyFill="1" applyBorder="1" applyAlignment="1">
      <alignment vertical="center" wrapText="1"/>
    </xf>
    <xf numFmtId="40" fontId="1" fillId="42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43" borderId="10" xfId="0" applyNumberFormat="1" applyFont="1" applyFill="1" applyBorder="1" applyAlignment="1">
      <alignment horizontal="center" vertical="center" wrapText="1"/>
    </xf>
    <xf numFmtId="171" fontId="21" fillId="43" borderId="10" xfId="0" applyNumberFormat="1" applyFont="1" applyFill="1" applyBorder="1" applyAlignment="1">
      <alignment vertical="center" wrapText="1"/>
    </xf>
    <xf numFmtId="0" fontId="21" fillId="43" borderId="10" xfId="0" applyFont="1" applyFill="1" applyBorder="1" applyAlignment="1">
      <alignment vertical="center" wrapText="1"/>
    </xf>
    <xf numFmtId="0" fontId="21" fillId="44" borderId="10" xfId="0" applyFont="1" applyFill="1" applyBorder="1" applyAlignment="1">
      <alignment vertical="center" wrapText="1"/>
    </xf>
    <xf numFmtId="0" fontId="1" fillId="0" borderId="12" xfId="33" applyFont="1" applyFill="1" applyBorder="1" applyAlignment="1">
      <alignment vertical="center" wrapText="1"/>
      <protection/>
    </xf>
    <xf numFmtId="171" fontId="21" fillId="44" borderId="12" xfId="0" applyNumberFormat="1" applyFont="1" applyFill="1" applyBorder="1" applyAlignment="1">
      <alignment horizontal="center" vertical="center" wrapText="1"/>
    </xf>
    <xf numFmtId="173" fontId="36" fillId="0" borderId="0" xfId="0" applyNumberFormat="1" applyFont="1" applyAlignment="1">
      <alignment horizontal="center" vertical="center"/>
    </xf>
    <xf numFmtId="0" fontId="21" fillId="45" borderId="10" xfId="0" applyFont="1" applyFill="1" applyBorder="1" applyAlignment="1">
      <alignment vertical="center" wrapText="1"/>
    </xf>
    <xf numFmtId="0" fontId="21" fillId="45" borderId="12" xfId="0" applyFont="1" applyFill="1" applyBorder="1" applyAlignment="1">
      <alignment horizontal="center" vertical="center"/>
    </xf>
    <xf numFmtId="40" fontId="21" fillId="45" borderId="10" xfId="0" applyNumberFormat="1" applyFont="1" applyFill="1" applyBorder="1" applyAlignment="1">
      <alignment horizontal="right" wrapText="1"/>
    </xf>
    <xf numFmtId="0" fontId="1" fillId="45" borderId="10" xfId="0" applyFont="1" applyFill="1" applyBorder="1" applyAlignment="1">
      <alignment vertical="center" wrapText="1"/>
    </xf>
    <xf numFmtId="173" fontId="1" fillId="0" borderId="10" xfId="0" applyNumberFormat="1" applyFont="1" applyBorder="1" applyAlignment="1">
      <alignment vertical="center" wrapText="1"/>
    </xf>
    <xf numFmtId="0" fontId="30" fillId="3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46" borderId="10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40" fontId="1" fillId="46" borderId="10" xfId="0" applyNumberFormat="1" applyFont="1" applyFill="1" applyBorder="1" applyAlignment="1">
      <alignment vertical="center" wrapText="1"/>
    </xf>
    <xf numFmtId="0" fontId="26" fillId="45" borderId="10" xfId="0" applyFont="1" applyFill="1" applyBorder="1" applyAlignment="1">
      <alignment vertical="center" wrapText="1"/>
    </xf>
    <xf numFmtId="0" fontId="1" fillId="27" borderId="0" xfId="0" applyFont="1" applyFill="1" applyAlignment="1">
      <alignment/>
    </xf>
    <xf numFmtId="173" fontId="1" fillId="27" borderId="10" xfId="0" applyNumberFormat="1" applyFont="1" applyFill="1" applyBorder="1" applyAlignment="1">
      <alignment vertical="center" wrapText="1"/>
    </xf>
    <xf numFmtId="0" fontId="21" fillId="27" borderId="0" xfId="0" applyFont="1" applyFill="1" applyAlignment="1">
      <alignment vertical="center"/>
    </xf>
    <xf numFmtId="0" fontId="21" fillId="27" borderId="0" xfId="0" applyFont="1" applyFill="1" applyAlignment="1">
      <alignment horizontal="center"/>
    </xf>
    <xf numFmtId="40" fontId="1" fillId="34" borderId="10" xfId="0" applyNumberFormat="1" applyFont="1" applyFill="1" applyBorder="1" applyAlignment="1">
      <alignment horizontal="right" wrapText="1"/>
    </xf>
    <xf numFmtId="0" fontId="1" fillId="37" borderId="10" xfId="33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vertical="center" wrapText="1"/>
    </xf>
    <xf numFmtId="40" fontId="1" fillId="34" borderId="10" xfId="0" applyNumberFormat="1" applyFont="1" applyFill="1" applyBorder="1" applyAlignment="1">
      <alignment horizontal="right" wrapText="1"/>
    </xf>
    <xf numFmtId="40" fontId="21" fillId="27" borderId="10" xfId="0" applyNumberFormat="1" applyFont="1" applyFill="1" applyBorder="1" applyAlignment="1">
      <alignment horizontal="right" vertical="center" wrapText="1"/>
    </xf>
    <xf numFmtId="40" fontId="42" fillId="34" borderId="10" xfId="0" applyNumberFormat="1" applyFont="1" applyFill="1" applyBorder="1" applyAlignment="1">
      <alignment horizontal="right" wrapText="1"/>
    </xf>
    <xf numFmtId="0" fontId="43" fillId="37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1" fillId="27" borderId="0" xfId="0" applyFont="1" applyFill="1" applyAlignment="1">
      <alignment/>
    </xf>
    <xf numFmtId="0" fontId="32" fillId="0" borderId="11" xfId="0" applyFont="1" applyBorder="1" applyAlignment="1">
      <alignment/>
    </xf>
    <xf numFmtId="173" fontId="32" fillId="0" borderId="11" xfId="0" applyNumberFormat="1" applyFont="1" applyBorder="1" applyAlignment="1">
      <alignment/>
    </xf>
    <xf numFmtId="174" fontId="32" fillId="0" borderId="10" xfId="1056" applyNumberFormat="1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74" fontId="35" fillId="0" borderId="14" xfId="0" applyNumberFormat="1" applyFont="1" applyBorder="1" applyAlignment="1">
      <alignment horizontal="center" vertical="center" wrapText="1"/>
    </xf>
    <xf numFmtId="174" fontId="35" fillId="0" borderId="15" xfId="0" applyNumberFormat="1" applyFont="1" applyBorder="1" applyAlignment="1">
      <alignment horizontal="center" vertical="center" wrapText="1"/>
    </xf>
    <xf numFmtId="174" fontId="35" fillId="0" borderId="16" xfId="0" applyNumberFormat="1" applyFont="1" applyBorder="1" applyAlignment="1">
      <alignment horizontal="center" vertical="center" wrapText="1"/>
    </xf>
    <xf numFmtId="174" fontId="32" fillId="0" borderId="17" xfId="1056" applyNumberFormat="1" applyFont="1" applyBorder="1" applyAlignment="1">
      <alignment/>
    </xf>
    <xf numFmtId="174" fontId="32" fillId="0" borderId="18" xfId="1056" applyNumberFormat="1" applyFont="1" applyBorder="1" applyAlignment="1">
      <alignment/>
    </xf>
    <xf numFmtId="174" fontId="32" fillId="27" borderId="17" xfId="1056" applyNumberFormat="1" applyFont="1" applyFill="1" applyBorder="1" applyAlignment="1">
      <alignment/>
    </xf>
    <xf numFmtId="174" fontId="32" fillId="0" borderId="19" xfId="0" applyNumberFormat="1" applyFont="1" applyBorder="1" applyAlignment="1">
      <alignment/>
    </xf>
    <xf numFmtId="4" fontId="32" fillId="0" borderId="20" xfId="0" applyNumberFormat="1" applyFont="1" applyBorder="1" applyAlignment="1">
      <alignment/>
    </xf>
    <xf numFmtId="174" fontId="32" fillId="34" borderId="17" xfId="1056" applyNumberFormat="1" applyFont="1" applyFill="1" applyBorder="1" applyAlignment="1">
      <alignment/>
    </xf>
    <xf numFmtId="174" fontId="32" fillId="34" borderId="10" xfId="1056" applyNumberFormat="1" applyFont="1" applyFill="1" applyBorder="1" applyAlignment="1">
      <alignment/>
    </xf>
    <xf numFmtId="174" fontId="32" fillId="34" borderId="18" xfId="1056" applyNumberFormat="1" applyFont="1" applyFill="1" applyBorder="1" applyAlignment="1">
      <alignment/>
    </xf>
    <xf numFmtId="174" fontId="32" fillId="27" borderId="19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40" fontId="43" fillId="34" borderId="10" xfId="0" applyNumberFormat="1" applyFont="1" applyFill="1" applyBorder="1" applyAlignment="1">
      <alignment horizontal="right" wrapText="1"/>
    </xf>
    <xf numFmtId="0" fontId="43" fillId="0" borderId="0" xfId="0" applyFont="1" applyAlignment="1">
      <alignment/>
    </xf>
    <xf numFmtId="0" fontId="21" fillId="47" borderId="0" xfId="0" applyFont="1" applyFill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30" fillId="27" borderId="11" xfId="0" applyFont="1" applyFill="1" applyBorder="1" applyAlignment="1">
      <alignment horizontal="left" vertical="center" wrapText="1"/>
    </xf>
    <xf numFmtId="0" fontId="30" fillId="27" borderId="13" xfId="0" applyFont="1" applyFill="1" applyBorder="1" applyAlignment="1">
      <alignment horizontal="left" vertical="center" wrapText="1"/>
    </xf>
    <xf numFmtId="0" fontId="30" fillId="27" borderId="12" xfId="0" applyFont="1" applyFill="1" applyBorder="1" applyAlignment="1">
      <alignment horizontal="left" vertical="center" wrapText="1"/>
    </xf>
  </cellXfs>
  <cellStyles count="10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1 2 2" xfId="36"/>
    <cellStyle name="Акцент1 2 2 2" xfId="37"/>
    <cellStyle name="Акцент1 2 2 3" xfId="38"/>
    <cellStyle name="Акцент1 2 3" xfId="39"/>
    <cellStyle name="Акцент1 2 3 2" xfId="40"/>
    <cellStyle name="Акцент1 2 3 3" xfId="41"/>
    <cellStyle name="Акцент1 2 4" xfId="42"/>
    <cellStyle name="Акцент1 2 4 2" xfId="43"/>
    <cellStyle name="Акцент1 2 4 3" xfId="44"/>
    <cellStyle name="Акцент1 2 5" xfId="45"/>
    <cellStyle name="Акцент1 2 6" xfId="46"/>
    <cellStyle name="Акцент1 3" xfId="47"/>
    <cellStyle name="Акцент1 3 2" xfId="48"/>
    <cellStyle name="Акцент1 3 3" xfId="49"/>
    <cellStyle name="Акцент1 4" xfId="50"/>
    <cellStyle name="Акцент1 4 2" xfId="51"/>
    <cellStyle name="Акцент1 4 3" xfId="52"/>
    <cellStyle name="Акцент2" xfId="53"/>
    <cellStyle name="Акцент2 2" xfId="54"/>
    <cellStyle name="Акцент2 2 2" xfId="55"/>
    <cellStyle name="Акцент2 2 2 2" xfId="56"/>
    <cellStyle name="Акцент2 2 2 3" xfId="57"/>
    <cellStyle name="Акцент2 2 3" xfId="58"/>
    <cellStyle name="Акцент2 2 3 2" xfId="59"/>
    <cellStyle name="Акцент2 2 3 3" xfId="60"/>
    <cellStyle name="Акцент2 2 4" xfId="61"/>
    <cellStyle name="Акцент2 2 4 2" xfId="62"/>
    <cellStyle name="Акцент2 2 4 3" xfId="63"/>
    <cellStyle name="Акцент2 2 5" xfId="64"/>
    <cellStyle name="Акцент2 2 6" xfId="65"/>
    <cellStyle name="Акцент2 3" xfId="66"/>
    <cellStyle name="Акцент2 3 2" xfId="67"/>
    <cellStyle name="Акцент2 3 3" xfId="68"/>
    <cellStyle name="Акцент2 4" xfId="69"/>
    <cellStyle name="Акцент2 4 2" xfId="70"/>
    <cellStyle name="Акцент2 4 3" xfId="71"/>
    <cellStyle name="Акцент3" xfId="72"/>
    <cellStyle name="Акцент3 2" xfId="73"/>
    <cellStyle name="Акцент3 2 2" xfId="74"/>
    <cellStyle name="Акцент3 2 2 2" xfId="75"/>
    <cellStyle name="Акцент3 2 2 3" xfId="76"/>
    <cellStyle name="Акцент3 2 3" xfId="77"/>
    <cellStyle name="Акцент3 2 3 2" xfId="78"/>
    <cellStyle name="Акцент3 2 3 3" xfId="79"/>
    <cellStyle name="Акцент3 2 4" xfId="80"/>
    <cellStyle name="Акцент3 2 4 2" xfId="81"/>
    <cellStyle name="Акцент3 2 4 3" xfId="82"/>
    <cellStyle name="Акцент3 2 5" xfId="83"/>
    <cellStyle name="Акцент3 2 6" xfId="84"/>
    <cellStyle name="Акцент3 3" xfId="85"/>
    <cellStyle name="Акцент3 3 2" xfId="86"/>
    <cellStyle name="Акцент3 3 3" xfId="87"/>
    <cellStyle name="Акцент3 4" xfId="88"/>
    <cellStyle name="Акцент3 4 2" xfId="89"/>
    <cellStyle name="Акцент3 4 3" xfId="90"/>
    <cellStyle name="Акцент4" xfId="91"/>
    <cellStyle name="Акцент4 2" xfId="92"/>
    <cellStyle name="Акцент4 2 2" xfId="93"/>
    <cellStyle name="Акцент4 2 2 2" xfId="94"/>
    <cellStyle name="Акцент4 2 2 3" xfId="95"/>
    <cellStyle name="Акцент4 2 3" xfId="96"/>
    <cellStyle name="Акцент4 2 3 2" xfId="97"/>
    <cellStyle name="Акцент4 2 3 3" xfId="98"/>
    <cellStyle name="Акцент4 2 4" xfId="99"/>
    <cellStyle name="Акцент4 2 4 2" xfId="100"/>
    <cellStyle name="Акцент4 2 4 3" xfId="101"/>
    <cellStyle name="Акцент4 2 5" xfId="102"/>
    <cellStyle name="Акцент4 2 6" xfId="103"/>
    <cellStyle name="Акцент4 3" xfId="104"/>
    <cellStyle name="Акцент4 3 2" xfId="105"/>
    <cellStyle name="Акцент4 3 3" xfId="106"/>
    <cellStyle name="Акцент4 4" xfId="107"/>
    <cellStyle name="Акцент4 4 2" xfId="108"/>
    <cellStyle name="Акцент4 4 3" xfId="109"/>
    <cellStyle name="Акцент5" xfId="110"/>
    <cellStyle name="Акцент5 2" xfId="111"/>
    <cellStyle name="Акцент5 2 2" xfId="112"/>
    <cellStyle name="Акцент5 2 2 2" xfId="113"/>
    <cellStyle name="Акцент5 2 2 3" xfId="114"/>
    <cellStyle name="Акцент5 2 3" xfId="115"/>
    <cellStyle name="Акцент5 2 3 2" xfId="116"/>
    <cellStyle name="Акцент5 2 3 3" xfId="117"/>
    <cellStyle name="Акцент5 2 4" xfId="118"/>
    <cellStyle name="Акцент5 2 4 2" xfId="119"/>
    <cellStyle name="Акцент5 2 4 3" xfId="120"/>
    <cellStyle name="Акцент5 2 5" xfId="121"/>
    <cellStyle name="Акцент5 2 6" xfId="122"/>
    <cellStyle name="Акцент5 3" xfId="123"/>
    <cellStyle name="Акцент5 3 2" xfId="124"/>
    <cellStyle name="Акцент5 3 3" xfId="125"/>
    <cellStyle name="Акцент5 4" xfId="126"/>
    <cellStyle name="Акцент5 4 2" xfId="127"/>
    <cellStyle name="Акцент5 4 3" xfId="128"/>
    <cellStyle name="Акцент6" xfId="129"/>
    <cellStyle name="Акцент6 2" xfId="130"/>
    <cellStyle name="Акцент6 2 2" xfId="131"/>
    <cellStyle name="Акцент6 2 2 2" xfId="132"/>
    <cellStyle name="Акцент6 2 2 3" xfId="133"/>
    <cellStyle name="Акцент6 2 3" xfId="134"/>
    <cellStyle name="Акцент6 2 3 2" xfId="135"/>
    <cellStyle name="Акцент6 2 3 3" xfId="136"/>
    <cellStyle name="Акцент6 2 4" xfId="137"/>
    <cellStyle name="Акцент6 2 4 2" xfId="138"/>
    <cellStyle name="Акцент6 2 4 3" xfId="139"/>
    <cellStyle name="Акцент6 2 5" xfId="140"/>
    <cellStyle name="Акцент6 2 6" xfId="141"/>
    <cellStyle name="Акцент6 3" xfId="142"/>
    <cellStyle name="Акцент6 3 2" xfId="143"/>
    <cellStyle name="Акцент6 3 3" xfId="144"/>
    <cellStyle name="Акцент6 4" xfId="145"/>
    <cellStyle name="Акцент6 4 2" xfId="146"/>
    <cellStyle name="Акцент6 4 3" xfId="147"/>
    <cellStyle name="Ввод " xfId="148"/>
    <cellStyle name="Ввод  2" xfId="149"/>
    <cellStyle name="Ввод  2 2" xfId="150"/>
    <cellStyle name="Ввод  2 2 2" xfId="151"/>
    <cellStyle name="Ввод  2 2 3" xfId="152"/>
    <cellStyle name="Ввод  2 3" xfId="153"/>
    <cellStyle name="Ввод  2 3 2" xfId="154"/>
    <cellStyle name="Ввод  2 3 3" xfId="155"/>
    <cellStyle name="Ввод  2 4" xfId="156"/>
    <cellStyle name="Ввод  2 4 2" xfId="157"/>
    <cellStyle name="Ввод  2 4 3" xfId="158"/>
    <cellStyle name="Ввод  2 5" xfId="159"/>
    <cellStyle name="Ввод  2 6" xfId="160"/>
    <cellStyle name="Ввод  3" xfId="161"/>
    <cellStyle name="Ввод  3 2" xfId="162"/>
    <cellStyle name="Ввод  3 3" xfId="163"/>
    <cellStyle name="Ввод  4" xfId="164"/>
    <cellStyle name="Ввод  4 2" xfId="165"/>
    <cellStyle name="Ввод  4 3" xfId="166"/>
    <cellStyle name="Вывод" xfId="167"/>
    <cellStyle name="Вывод 2" xfId="168"/>
    <cellStyle name="Вывод 2 2" xfId="169"/>
    <cellStyle name="Вывод 2 2 2" xfId="170"/>
    <cellStyle name="Вывод 2 2 3" xfId="171"/>
    <cellStyle name="Вывод 2 3" xfId="172"/>
    <cellStyle name="Вывод 2 3 2" xfId="173"/>
    <cellStyle name="Вывод 2 3 3" xfId="174"/>
    <cellStyle name="Вывод 2 4" xfId="175"/>
    <cellStyle name="Вывод 2 4 2" xfId="176"/>
    <cellStyle name="Вывод 2 4 3" xfId="177"/>
    <cellStyle name="Вывод 2 5" xfId="178"/>
    <cellStyle name="Вывод 2 6" xfId="179"/>
    <cellStyle name="Вывод 3" xfId="180"/>
    <cellStyle name="Вывод 3 2" xfId="181"/>
    <cellStyle name="Вывод 3 3" xfId="182"/>
    <cellStyle name="Вывод 4" xfId="183"/>
    <cellStyle name="Вывод 4 2" xfId="184"/>
    <cellStyle name="Вывод 4 3" xfId="185"/>
    <cellStyle name="Вычисление" xfId="186"/>
    <cellStyle name="Вычисление 2" xfId="187"/>
    <cellStyle name="Вычисление 2 2" xfId="188"/>
    <cellStyle name="Вычисление 2 2 2" xfId="189"/>
    <cellStyle name="Вычисление 2 2 3" xfId="190"/>
    <cellStyle name="Вычисление 2 3" xfId="191"/>
    <cellStyle name="Вычисление 2 3 2" xfId="192"/>
    <cellStyle name="Вычисление 2 3 3" xfId="193"/>
    <cellStyle name="Вычисление 2 4" xfId="194"/>
    <cellStyle name="Вычисление 2 4 2" xfId="195"/>
    <cellStyle name="Вычисление 2 4 3" xfId="196"/>
    <cellStyle name="Вычисление 2 5" xfId="197"/>
    <cellStyle name="Вычисление 2 6" xfId="198"/>
    <cellStyle name="Вычисление 3" xfId="199"/>
    <cellStyle name="Вычисление 3 2" xfId="200"/>
    <cellStyle name="Вычисление 3 3" xfId="201"/>
    <cellStyle name="Вычисление 4" xfId="202"/>
    <cellStyle name="Вычисление 4 2" xfId="203"/>
    <cellStyle name="Вычисление 4 3" xfId="204"/>
    <cellStyle name="Hyperlink" xfId="205"/>
    <cellStyle name="Currency" xfId="206"/>
    <cellStyle name="Currency [0]" xfId="207"/>
    <cellStyle name="Заголовок 1" xfId="208"/>
    <cellStyle name="Заголовок 1 2" xfId="209"/>
    <cellStyle name="Заголовок 1 2 2" xfId="210"/>
    <cellStyle name="Заголовок 1 2 3" xfId="211"/>
    <cellStyle name="Заголовок 1 2 4" xfId="212"/>
    <cellStyle name="Заголовок 1 3" xfId="213"/>
    <cellStyle name="Заголовок 1 4" xfId="214"/>
    <cellStyle name="Заголовок 2" xfId="215"/>
    <cellStyle name="Заголовок 2 2" xfId="216"/>
    <cellStyle name="Заголовок 2 2 2" xfId="217"/>
    <cellStyle name="Заголовок 2 2 3" xfId="218"/>
    <cellStyle name="Заголовок 2 2 4" xfId="219"/>
    <cellStyle name="Заголовок 2 3" xfId="220"/>
    <cellStyle name="Заголовок 2 4" xfId="221"/>
    <cellStyle name="Заголовок 3" xfId="222"/>
    <cellStyle name="Заголовок 3 2" xfId="223"/>
    <cellStyle name="Заголовок 3 2 2" xfId="224"/>
    <cellStyle name="Заголовок 3 2 3" xfId="225"/>
    <cellStyle name="Заголовок 3 2 4" xfId="226"/>
    <cellStyle name="Заголовок 3 3" xfId="227"/>
    <cellStyle name="Заголовок 3 4" xfId="228"/>
    <cellStyle name="Заголовок 4" xfId="229"/>
    <cellStyle name="Заголовок 4 2" xfId="230"/>
    <cellStyle name="Заголовок 4 2 2" xfId="231"/>
    <cellStyle name="Заголовок 4 2 3" xfId="232"/>
    <cellStyle name="Заголовок 4 2 4" xfId="233"/>
    <cellStyle name="Заголовок 4 3" xfId="234"/>
    <cellStyle name="Заголовок 4 4" xfId="235"/>
    <cellStyle name="Итог" xfId="236"/>
    <cellStyle name="Итог 2" xfId="237"/>
    <cellStyle name="Итог 2 2" xfId="238"/>
    <cellStyle name="Итог 2 3" xfId="239"/>
    <cellStyle name="Итог 2 4" xfId="240"/>
    <cellStyle name="Итог 3" xfId="241"/>
    <cellStyle name="Итог 4" xfId="242"/>
    <cellStyle name="Контрольная ячейка" xfId="243"/>
    <cellStyle name="Контрольная ячейка 2" xfId="244"/>
    <cellStyle name="Контрольная ячейка 2 2" xfId="245"/>
    <cellStyle name="Контрольная ячейка 2 2 2" xfId="246"/>
    <cellStyle name="Контрольная ячейка 2 2 3" xfId="247"/>
    <cellStyle name="Контрольная ячейка 2 3" xfId="248"/>
    <cellStyle name="Контрольная ячейка 2 3 2" xfId="249"/>
    <cellStyle name="Контрольная ячейка 2 3 3" xfId="250"/>
    <cellStyle name="Контрольная ячейка 2 4" xfId="251"/>
    <cellStyle name="Контрольная ячейка 2 4 2" xfId="252"/>
    <cellStyle name="Контрольная ячейка 2 4 3" xfId="253"/>
    <cellStyle name="Контрольная ячейка 2 5" xfId="254"/>
    <cellStyle name="Контрольная ячейка 2 6" xfId="255"/>
    <cellStyle name="Контрольная ячейка 3" xfId="256"/>
    <cellStyle name="Контрольная ячейка 3 2" xfId="257"/>
    <cellStyle name="Контрольная ячейка 3 3" xfId="258"/>
    <cellStyle name="Контрольная ячейка 4" xfId="259"/>
    <cellStyle name="Контрольная ячейка 4 2" xfId="260"/>
    <cellStyle name="Контрольная ячейка 4 3" xfId="261"/>
    <cellStyle name="Название" xfId="262"/>
    <cellStyle name="Название 2" xfId="263"/>
    <cellStyle name="Название 2 2" xfId="264"/>
    <cellStyle name="Название 2 2 2" xfId="265"/>
    <cellStyle name="Название 2 2 3" xfId="266"/>
    <cellStyle name="Название 2 3" xfId="267"/>
    <cellStyle name="Название 2 3 2" xfId="268"/>
    <cellStyle name="Название 2 3 3" xfId="269"/>
    <cellStyle name="Название 2 4" xfId="270"/>
    <cellStyle name="Название 2 4 2" xfId="271"/>
    <cellStyle name="Название 2 4 3" xfId="272"/>
    <cellStyle name="Название 2 5" xfId="273"/>
    <cellStyle name="Название 2 6" xfId="274"/>
    <cellStyle name="Название 3" xfId="275"/>
    <cellStyle name="Название 3 2" xfId="276"/>
    <cellStyle name="Название 3 3" xfId="277"/>
    <cellStyle name="Название 4" xfId="278"/>
    <cellStyle name="Название 4 2" xfId="279"/>
    <cellStyle name="Название 4 3" xfId="280"/>
    <cellStyle name="Нейтральный" xfId="281"/>
    <cellStyle name="Нейтральный 2" xfId="282"/>
    <cellStyle name="Нейтральный 2 2" xfId="283"/>
    <cellStyle name="Нейтральный 2 2 2" xfId="284"/>
    <cellStyle name="Нейтральный 2 2 3" xfId="285"/>
    <cellStyle name="Нейтральный 2 3" xfId="286"/>
    <cellStyle name="Нейтральный 2 3 2" xfId="287"/>
    <cellStyle name="Нейтральный 2 3 3" xfId="288"/>
    <cellStyle name="Нейтральный 2 4" xfId="289"/>
    <cellStyle name="Нейтральный 2 4 2" xfId="290"/>
    <cellStyle name="Нейтральный 2 4 3" xfId="291"/>
    <cellStyle name="Нейтральный 2 5" xfId="292"/>
    <cellStyle name="Нейтральный 2 6" xfId="293"/>
    <cellStyle name="Нейтральный 3" xfId="294"/>
    <cellStyle name="Нейтральный 3 2" xfId="295"/>
    <cellStyle name="Нейтральный 3 3" xfId="296"/>
    <cellStyle name="Нейтральный 4" xfId="297"/>
    <cellStyle name="Нейтральный 4 2" xfId="298"/>
    <cellStyle name="Нейтральный 4 3" xfId="299"/>
    <cellStyle name="Обычный 10" xfId="300"/>
    <cellStyle name="Обычный 10 2" xfId="301"/>
    <cellStyle name="Обычный 10 3" xfId="302"/>
    <cellStyle name="Обычный 11" xfId="303"/>
    <cellStyle name="Обычный 11 2" xfId="304"/>
    <cellStyle name="Обычный 11 3" xfId="305"/>
    <cellStyle name="Обычный 12" xfId="306"/>
    <cellStyle name="Обычный 12 2" xfId="307"/>
    <cellStyle name="Обычный 12 3" xfId="308"/>
    <cellStyle name="Обычный 13" xfId="309"/>
    <cellStyle name="Обычный 13 2" xfId="310"/>
    <cellStyle name="Обычный 13 3" xfId="311"/>
    <cellStyle name="Обычный 14" xfId="312"/>
    <cellStyle name="Обычный 14 2" xfId="313"/>
    <cellStyle name="Обычный 14 3" xfId="314"/>
    <cellStyle name="Обычный 15" xfId="315"/>
    <cellStyle name="Обычный 15 2" xfId="316"/>
    <cellStyle name="Обычный 15 3" xfId="317"/>
    <cellStyle name="Обычный 16" xfId="318"/>
    <cellStyle name="Обычный 16 2" xfId="319"/>
    <cellStyle name="Обычный 16 3" xfId="320"/>
    <cellStyle name="Обычный 17" xfId="321"/>
    <cellStyle name="Обычный 17 2" xfId="322"/>
    <cellStyle name="Обычный 17 3" xfId="323"/>
    <cellStyle name="Обычный 18" xfId="324"/>
    <cellStyle name="Обычный 18 2" xfId="325"/>
    <cellStyle name="Обычный 18 3" xfId="326"/>
    <cellStyle name="Обычный 19" xfId="327"/>
    <cellStyle name="Обычный 19 2" xfId="328"/>
    <cellStyle name="Обычный 19 3" xfId="329"/>
    <cellStyle name="Обычный 2" xfId="330"/>
    <cellStyle name="Обычный 2 10" xfId="331"/>
    <cellStyle name="Обычный 2 100" xfId="332"/>
    <cellStyle name="Обычный 2 101" xfId="333"/>
    <cellStyle name="Обычный 2 102" xfId="334"/>
    <cellStyle name="Обычный 2 103" xfId="335"/>
    <cellStyle name="Обычный 2 104" xfId="336"/>
    <cellStyle name="Обычный 2 105" xfId="337"/>
    <cellStyle name="Обычный 2 106" xfId="338"/>
    <cellStyle name="Обычный 2 107" xfId="339"/>
    <cellStyle name="Обычный 2 108" xfId="340"/>
    <cellStyle name="Обычный 2 109" xfId="341"/>
    <cellStyle name="Обычный 2 11" xfId="342"/>
    <cellStyle name="Обычный 2 110" xfId="343"/>
    <cellStyle name="Обычный 2 111" xfId="344"/>
    <cellStyle name="Обычный 2 112" xfId="345"/>
    <cellStyle name="Обычный 2 113" xfId="346"/>
    <cellStyle name="Обычный 2 114" xfId="347"/>
    <cellStyle name="Обычный 2 115" xfId="348"/>
    <cellStyle name="Обычный 2 116" xfId="349"/>
    <cellStyle name="Обычный 2 117" xfId="350"/>
    <cellStyle name="Обычный 2 118" xfId="351"/>
    <cellStyle name="Обычный 2 119" xfId="352"/>
    <cellStyle name="Обычный 2 12" xfId="353"/>
    <cellStyle name="Обычный 2 120" xfId="354"/>
    <cellStyle name="Обычный 2 121" xfId="355"/>
    <cellStyle name="Обычный 2 122" xfId="356"/>
    <cellStyle name="Обычный 2 123" xfId="357"/>
    <cellStyle name="Обычный 2 124" xfId="358"/>
    <cellStyle name="Обычный 2 125" xfId="359"/>
    <cellStyle name="Обычный 2 126" xfId="360"/>
    <cellStyle name="Обычный 2 127" xfId="361"/>
    <cellStyle name="Обычный 2 128" xfId="362"/>
    <cellStyle name="Обычный 2 13" xfId="363"/>
    <cellStyle name="Обычный 2 14" xfId="364"/>
    <cellStyle name="Обычный 2 15" xfId="365"/>
    <cellStyle name="Обычный 2 16" xfId="366"/>
    <cellStyle name="Обычный 2 17" xfId="367"/>
    <cellStyle name="Обычный 2 18" xfId="368"/>
    <cellStyle name="Обычный 2 19" xfId="369"/>
    <cellStyle name="Обычный 2 2" xfId="370"/>
    <cellStyle name="Обычный 2 2 10" xfId="371"/>
    <cellStyle name="Обычный 2 2 100" xfId="372"/>
    <cellStyle name="Обычный 2 2 101" xfId="373"/>
    <cellStyle name="Обычный 2 2 102" xfId="374"/>
    <cellStyle name="Обычный 2 2 103" xfId="375"/>
    <cellStyle name="Обычный 2 2 104" xfId="376"/>
    <cellStyle name="Обычный 2 2 105" xfId="377"/>
    <cellStyle name="Обычный 2 2 106" xfId="378"/>
    <cellStyle name="Обычный 2 2 107" xfId="379"/>
    <cellStyle name="Обычный 2 2 108" xfId="380"/>
    <cellStyle name="Обычный 2 2 109" xfId="381"/>
    <cellStyle name="Обычный 2 2 11" xfId="382"/>
    <cellStyle name="Обычный 2 2 110" xfId="383"/>
    <cellStyle name="Обычный 2 2 111" xfId="384"/>
    <cellStyle name="Обычный 2 2 112" xfId="385"/>
    <cellStyle name="Обычный 2 2 113" xfId="386"/>
    <cellStyle name="Обычный 2 2 114" xfId="387"/>
    <cellStyle name="Обычный 2 2 115" xfId="388"/>
    <cellStyle name="Обычный 2 2 116" xfId="389"/>
    <cellStyle name="Обычный 2 2 117" xfId="390"/>
    <cellStyle name="Обычный 2 2 118" xfId="391"/>
    <cellStyle name="Обычный 2 2 119" xfId="392"/>
    <cellStyle name="Обычный 2 2 12" xfId="393"/>
    <cellStyle name="Обычный 2 2 120" xfId="394"/>
    <cellStyle name="Обычный 2 2 121" xfId="395"/>
    <cellStyle name="Обычный 2 2 122" xfId="396"/>
    <cellStyle name="Обычный 2 2 123" xfId="397"/>
    <cellStyle name="Обычный 2 2 124" xfId="398"/>
    <cellStyle name="Обычный 2 2 125" xfId="399"/>
    <cellStyle name="Обычный 2 2 126" xfId="400"/>
    <cellStyle name="Обычный 2 2 127" xfId="401"/>
    <cellStyle name="Обычный 2 2 128" xfId="402"/>
    <cellStyle name="Обычный 2 2 129" xfId="403"/>
    <cellStyle name="Обычный 2 2 13" xfId="404"/>
    <cellStyle name="Обычный 2 2 130" xfId="405"/>
    <cellStyle name="Обычный 2 2 131" xfId="406"/>
    <cellStyle name="Обычный 2 2 132" xfId="407"/>
    <cellStyle name="Обычный 2 2 133" xfId="408"/>
    <cellStyle name="Обычный 2 2 134" xfId="409"/>
    <cellStyle name="Обычный 2 2 135" xfId="410"/>
    <cellStyle name="Обычный 2 2 136" xfId="411"/>
    <cellStyle name="Обычный 2 2 137" xfId="412"/>
    <cellStyle name="Обычный 2 2 138" xfId="413"/>
    <cellStyle name="Обычный 2 2 139" xfId="414"/>
    <cellStyle name="Обычный 2 2 14" xfId="415"/>
    <cellStyle name="Обычный 2 2 140" xfId="416"/>
    <cellStyle name="Обычный 2 2 141" xfId="417"/>
    <cellStyle name="Обычный 2 2 142" xfId="418"/>
    <cellStyle name="Обычный 2 2 143" xfId="419"/>
    <cellStyle name="Обычный 2 2 144" xfId="420"/>
    <cellStyle name="Обычный 2 2 145" xfId="421"/>
    <cellStyle name="Обычный 2 2 146" xfId="422"/>
    <cellStyle name="Обычный 2 2 147" xfId="423"/>
    <cellStyle name="Обычный 2 2 148" xfId="424"/>
    <cellStyle name="Обычный 2 2 149" xfId="425"/>
    <cellStyle name="Обычный 2 2 15" xfId="426"/>
    <cellStyle name="Обычный 2 2 150" xfId="427"/>
    <cellStyle name="Обычный 2 2 151" xfId="428"/>
    <cellStyle name="Обычный 2 2 152" xfId="429"/>
    <cellStyle name="Обычный 2 2 153" xfId="430"/>
    <cellStyle name="Обычный 2 2 154" xfId="431"/>
    <cellStyle name="Обычный 2 2 155" xfId="432"/>
    <cellStyle name="Обычный 2 2 156" xfId="433"/>
    <cellStyle name="Обычный 2 2 157" xfId="434"/>
    <cellStyle name="Обычный 2 2 158" xfId="435"/>
    <cellStyle name="Обычный 2 2 159" xfId="436"/>
    <cellStyle name="Обычный 2 2 16" xfId="437"/>
    <cellStyle name="Обычный 2 2 160" xfId="438"/>
    <cellStyle name="Обычный 2 2 161" xfId="439"/>
    <cellStyle name="Обычный 2 2 17" xfId="440"/>
    <cellStyle name="Обычный 2 2 18" xfId="441"/>
    <cellStyle name="Обычный 2 2 19" xfId="442"/>
    <cellStyle name="Обычный 2 2 2" xfId="443"/>
    <cellStyle name="Обычный 2 2 2 10" xfId="444"/>
    <cellStyle name="Обычный 2 2 2 11" xfId="445"/>
    <cellStyle name="Обычный 2 2 2 12" xfId="446"/>
    <cellStyle name="Обычный 2 2 2 13" xfId="447"/>
    <cellStyle name="Обычный 2 2 2 14" xfId="448"/>
    <cellStyle name="Обычный 2 2 2 15" xfId="449"/>
    <cellStyle name="Обычный 2 2 2 2" xfId="450"/>
    <cellStyle name="Обычный 2 2 2 2 10" xfId="451"/>
    <cellStyle name="Обычный 2 2 2 2 11" xfId="452"/>
    <cellStyle name="Обычный 2 2 2 2 12" xfId="453"/>
    <cellStyle name="Обычный 2 2 2 2 13" xfId="454"/>
    <cellStyle name="Обычный 2 2 2 2 14" xfId="455"/>
    <cellStyle name="Обычный 2 2 2 2 15" xfId="456"/>
    <cellStyle name="Обычный 2 2 2 2 2" xfId="457"/>
    <cellStyle name="Обычный 2 2 2 2 3" xfId="458"/>
    <cellStyle name="Обычный 2 2 2 2 4" xfId="459"/>
    <cellStyle name="Обычный 2 2 2 2 5" xfId="460"/>
    <cellStyle name="Обычный 2 2 2 2 6" xfId="461"/>
    <cellStyle name="Обычный 2 2 2 2 7" xfId="462"/>
    <cellStyle name="Обычный 2 2 2 2 8" xfId="463"/>
    <cellStyle name="Обычный 2 2 2 2 9" xfId="464"/>
    <cellStyle name="Обычный 2 2 2 3" xfId="465"/>
    <cellStyle name="Обычный 2 2 2 4" xfId="466"/>
    <cellStyle name="Обычный 2 2 2 5" xfId="467"/>
    <cellStyle name="Обычный 2 2 2 6" xfId="468"/>
    <cellStyle name="Обычный 2 2 2 7" xfId="469"/>
    <cellStyle name="Обычный 2 2 2 8" xfId="470"/>
    <cellStyle name="Обычный 2 2 2 9" xfId="471"/>
    <cellStyle name="Обычный 2 2 20" xfId="472"/>
    <cellStyle name="Обычный 2 2 21" xfId="473"/>
    <cellStyle name="Обычный 2 2 22" xfId="474"/>
    <cellStyle name="Обычный 2 2 23" xfId="475"/>
    <cellStyle name="Обычный 2 2 24" xfId="476"/>
    <cellStyle name="Обычный 2 2 25" xfId="477"/>
    <cellStyle name="Обычный 2 2 26" xfId="478"/>
    <cellStyle name="Обычный 2 2 27" xfId="479"/>
    <cellStyle name="Обычный 2 2 28" xfId="480"/>
    <cellStyle name="Обычный 2 2 29" xfId="481"/>
    <cellStyle name="Обычный 2 2 3" xfId="482"/>
    <cellStyle name="Обычный 2 2 30" xfId="483"/>
    <cellStyle name="Обычный 2 2 31" xfId="484"/>
    <cellStyle name="Обычный 2 2 32" xfId="485"/>
    <cellStyle name="Обычный 2 2 33" xfId="486"/>
    <cellStyle name="Обычный 2 2 34" xfId="487"/>
    <cellStyle name="Обычный 2 2 35" xfId="488"/>
    <cellStyle name="Обычный 2 2 36" xfId="489"/>
    <cellStyle name="Обычный 2 2 37" xfId="490"/>
    <cellStyle name="Обычный 2 2 38" xfId="491"/>
    <cellStyle name="Обычный 2 2 39" xfId="492"/>
    <cellStyle name="Обычный 2 2 4" xfId="493"/>
    <cellStyle name="Обычный 2 2 40" xfId="494"/>
    <cellStyle name="Обычный 2 2 41" xfId="495"/>
    <cellStyle name="Обычный 2 2 42" xfId="496"/>
    <cellStyle name="Обычный 2 2 43" xfId="497"/>
    <cellStyle name="Обычный 2 2 44" xfId="498"/>
    <cellStyle name="Обычный 2 2 45" xfId="499"/>
    <cellStyle name="Обычный 2 2 46" xfId="500"/>
    <cellStyle name="Обычный 2 2 47" xfId="501"/>
    <cellStyle name="Обычный 2 2 48" xfId="502"/>
    <cellStyle name="Обычный 2 2 49" xfId="503"/>
    <cellStyle name="Обычный 2 2 5" xfId="504"/>
    <cellStyle name="Обычный 2 2 50" xfId="505"/>
    <cellStyle name="Обычный 2 2 51" xfId="506"/>
    <cellStyle name="Обычный 2 2 52" xfId="507"/>
    <cellStyle name="Обычный 2 2 53" xfId="508"/>
    <cellStyle name="Обычный 2 2 54" xfId="509"/>
    <cellStyle name="Обычный 2 2 55" xfId="510"/>
    <cellStyle name="Обычный 2 2 56" xfId="511"/>
    <cellStyle name="Обычный 2 2 57" xfId="512"/>
    <cellStyle name="Обычный 2 2 58" xfId="513"/>
    <cellStyle name="Обычный 2 2 59" xfId="514"/>
    <cellStyle name="Обычный 2 2 6" xfId="515"/>
    <cellStyle name="Обычный 2 2 60" xfId="516"/>
    <cellStyle name="Обычный 2 2 61" xfId="517"/>
    <cellStyle name="Обычный 2 2 62" xfId="518"/>
    <cellStyle name="Обычный 2 2 63" xfId="519"/>
    <cellStyle name="Обычный 2 2 64" xfId="520"/>
    <cellStyle name="Обычный 2 2 65" xfId="521"/>
    <cellStyle name="Обычный 2 2 66" xfId="522"/>
    <cellStyle name="Обычный 2 2 67" xfId="523"/>
    <cellStyle name="Обычный 2 2 68" xfId="524"/>
    <cellStyle name="Обычный 2 2 69" xfId="525"/>
    <cellStyle name="Обычный 2 2 7" xfId="526"/>
    <cellStyle name="Обычный 2 2 70" xfId="527"/>
    <cellStyle name="Обычный 2 2 71" xfId="528"/>
    <cellStyle name="Обычный 2 2 72" xfId="529"/>
    <cellStyle name="Обычный 2 2 73" xfId="530"/>
    <cellStyle name="Обычный 2 2 74" xfId="531"/>
    <cellStyle name="Обычный 2 2 75" xfId="532"/>
    <cellStyle name="Обычный 2 2 76" xfId="533"/>
    <cellStyle name="Обычный 2 2 77" xfId="534"/>
    <cellStyle name="Обычный 2 2 78" xfId="535"/>
    <cellStyle name="Обычный 2 2 79" xfId="536"/>
    <cellStyle name="Обычный 2 2 8" xfId="537"/>
    <cellStyle name="Обычный 2 2 80" xfId="538"/>
    <cellStyle name="Обычный 2 2 81" xfId="539"/>
    <cellStyle name="Обычный 2 2 82" xfId="540"/>
    <cellStyle name="Обычный 2 2 83" xfId="541"/>
    <cellStyle name="Обычный 2 2 84" xfId="542"/>
    <cellStyle name="Обычный 2 2 85" xfId="543"/>
    <cellStyle name="Обычный 2 2 86" xfId="544"/>
    <cellStyle name="Обычный 2 2 87" xfId="545"/>
    <cellStyle name="Обычный 2 2 88" xfId="546"/>
    <cellStyle name="Обычный 2 2 89" xfId="547"/>
    <cellStyle name="Обычный 2 2 9" xfId="548"/>
    <cellStyle name="Обычный 2 2 90" xfId="549"/>
    <cellStyle name="Обычный 2 2 91" xfId="550"/>
    <cellStyle name="Обычный 2 2 92" xfId="551"/>
    <cellStyle name="Обычный 2 2 93" xfId="552"/>
    <cellStyle name="Обычный 2 2 94" xfId="553"/>
    <cellStyle name="Обычный 2 2 95" xfId="554"/>
    <cellStyle name="Обычный 2 2 96" xfId="555"/>
    <cellStyle name="Обычный 2 2 97" xfId="556"/>
    <cellStyle name="Обычный 2 2 98" xfId="557"/>
    <cellStyle name="Обычный 2 2 99" xfId="558"/>
    <cellStyle name="Обычный 2 20" xfId="559"/>
    <cellStyle name="Обычный 2 21" xfId="560"/>
    <cellStyle name="Обычный 2 22" xfId="561"/>
    <cellStyle name="Обычный 2 23" xfId="562"/>
    <cellStyle name="Обычный 2 24" xfId="563"/>
    <cellStyle name="Обычный 2 25" xfId="564"/>
    <cellStyle name="Обычный 2 26" xfId="565"/>
    <cellStyle name="Обычный 2 27" xfId="566"/>
    <cellStyle name="Обычный 2 28" xfId="567"/>
    <cellStyle name="Обычный 2 29" xfId="568"/>
    <cellStyle name="Обычный 2 3" xfId="569"/>
    <cellStyle name="Обычный 2 3 10" xfId="570"/>
    <cellStyle name="Обычный 2 3 11" xfId="571"/>
    <cellStyle name="Обычный 2 3 12" xfId="572"/>
    <cellStyle name="Обычный 2 3 13" xfId="573"/>
    <cellStyle name="Обычный 2 3 14" xfId="574"/>
    <cellStyle name="Обычный 2 3 15" xfId="575"/>
    <cellStyle name="Обычный 2 3 16" xfId="576"/>
    <cellStyle name="Обычный 2 3 17" xfId="577"/>
    <cellStyle name="Обычный 2 3 18" xfId="578"/>
    <cellStyle name="Обычный 2 3 19" xfId="579"/>
    <cellStyle name="Обычный 2 3 2" xfId="580"/>
    <cellStyle name="Обычный 2 3 20" xfId="581"/>
    <cellStyle name="Обычный 2 3 21" xfId="582"/>
    <cellStyle name="Обычный 2 3 22" xfId="583"/>
    <cellStyle name="Обычный 2 3 23" xfId="584"/>
    <cellStyle name="Обычный 2 3 24" xfId="585"/>
    <cellStyle name="Обычный 2 3 25" xfId="586"/>
    <cellStyle name="Обычный 2 3 26" xfId="587"/>
    <cellStyle name="Обычный 2 3 27" xfId="588"/>
    <cellStyle name="Обычный 2 3 28" xfId="589"/>
    <cellStyle name="Обычный 2 3 29" xfId="590"/>
    <cellStyle name="Обычный 2 3 3" xfId="591"/>
    <cellStyle name="Обычный 2 3 30" xfId="592"/>
    <cellStyle name="Обычный 2 3 31" xfId="593"/>
    <cellStyle name="Обычный 2 3 32" xfId="594"/>
    <cellStyle name="Обычный 2 3 33" xfId="595"/>
    <cellStyle name="Обычный 2 3 34" xfId="596"/>
    <cellStyle name="Обычный 2 3 35" xfId="597"/>
    <cellStyle name="Обычный 2 3 36" xfId="598"/>
    <cellStyle name="Обычный 2 3 37" xfId="599"/>
    <cellStyle name="Обычный 2 3 38" xfId="600"/>
    <cellStyle name="Обычный 2 3 39" xfId="601"/>
    <cellStyle name="Обычный 2 3 4" xfId="602"/>
    <cellStyle name="Обычный 2 3 40" xfId="603"/>
    <cellStyle name="Обычный 2 3 41" xfId="604"/>
    <cellStyle name="Обычный 2 3 5" xfId="605"/>
    <cellStyle name="Обычный 2 3 6" xfId="606"/>
    <cellStyle name="Обычный 2 3 7" xfId="607"/>
    <cellStyle name="Обычный 2 3 8" xfId="608"/>
    <cellStyle name="Обычный 2 3 9" xfId="609"/>
    <cellStyle name="Обычный 2 30" xfId="610"/>
    <cellStyle name="Обычный 2 31" xfId="611"/>
    <cellStyle name="Обычный 2 32" xfId="612"/>
    <cellStyle name="Обычный 2 33" xfId="613"/>
    <cellStyle name="Обычный 2 34" xfId="614"/>
    <cellStyle name="Обычный 2 35" xfId="615"/>
    <cellStyle name="Обычный 2 36" xfId="616"/>
    <cellStyle name="Обычный 2 37" xfId="617"/>
    <cellStyle name="Обычный 2 38" xfId="618"/>
    <cellStyle name="Обычный 2 39" xfId="619"/>
    <cellStyle name="Обычный 2 4" xfId="620"/>
    <cellStyle name="Обычный 2 4 10" xfId="621"/>
    <cellStyle name="Обычный 2 4 2" xfId="622"/>
    <cellStyle name="Обычный 2 4 3" xfId="623"/>
    <cellStyle name="Обычный 2 4 4" xfId="624"/>
    <cellStyle name="Обычный 2 4 5" xfId="625"/>
    <cellStyle name="Обычный 2 4 6" xfId="626"/>
    <cellStyle name="Обычный 2 4 7" xfId="627"/>
    <cellStyle name="Обычный 2 4 8" xfId="628"/>
    <cellStyle name="Обычный 2 4 9" xfId="629"/>
    <cellStyle name="Обычный 2 40" xfId="630"/>
    <cellStyle name="Обычный 2 41" xfId="631"/>
    <cellStyle name="Обычный 2 42" xfId="632"/>
    <cellStyle name="Обычный 2 43" xfId="633"/>
    <cellStyle name="Обычный 2 44" xfId="634"/>
    <cellStyle name="Обычный 2 45" xfId="635"/>
    <cellStyle name="Обычный 2 46" xfId="636"/>
    <cellStyle name="Обычный 2 47" xfId="637"/>
    <cellStyle name="Обычный 2 48" xfId="638"/>
    <cellStyle name="Обычный 2 49" xfId="639"/>
    <cellStyle name="Обычный 2 5" xfId="640"/>
    <cellStyle name="Обычный 2 50" xfId="641"/>
    <cellStyle name="Обычный 2 51" xfId="642"/>
    <cellStyle name="Обычный 2 52" xfId="643"/>
    <cellStyle name="Обычный 2 53" xfId="644"/>
    <cellStyle name="Обычный 2 54" xfId="645"/>
    <cellStyle name="Обычный 2 55" xfId="646"/>
    <cellStyle name="Обычный 2 56" xfId="647"/>
    <cellStyle name="Обычный 2 57" xfId="648"/>
    <cellStyle name="Обычный 2 58" xfId="649"/>
    <cellStyle name="Обычный 2 59" xfId="650"/>
    <cellStyle name="Обычный 2 6" xfId="651"/>
    <cellStyle name="Обычный 2 60" xfId="652"/>
    <cellStyle name="Обычный 2 61" xfId="653"/>
    <cellStyle name="Обычный 2 62" xfId="654"/>
    <cellStyle name="Обычный 2 63" xfId="655"/>
    <cellStyle name="Обычный 2 64" xfId="656"/>
    <cellStyle name="Обычный 2 65" xfId="657"/>
    <cellStyle name="Обычный 2 66" xfId="658"/>
    <cellStyle name="Обычный 2 67" xfId="659"/>
    <cellStyle name="Обычный 2 68" xfId="660"/>
    <cellStyle name="Обычный 2 69" xfId="661"/>
    <cellStyle name="Обычный 2 7" xfId="662"/>
    <cellStyle name="Обычный 2 70" xfId="663"/>
    <cellStyle name="Обычный 2 71" xfId="664"/>
    <cellStyle name="Обычный 2 72" xfId="665"/>
    <cellStyle name="Обычный 2 73" xfId="666"/>
    <cellStyle name="Обычный 2 74" xfId="667"/>
    <cellStyle name="Обычный 2 75" xfId="668"/>
    <cellStyle name="Обычный 2 76" xfId="669"/>
    <cellStyle name="Обычный 2 77" xfId="670"/>
    <cellStyle name="Обычный 2 78" xfId="671"/>
    <cellStyle name="Обычный 2 79" xfId="672"/>
    <cellStyle name="Обычный 2 8" xfId="673"/>
    <cellStyle name="Обычный 2 80" xfId="674"/>
    <cellStyle name="Обычный 2 81" xfId="675"/>
    <cellStyle name="Обычный 2 82" xfId="676"/>
    <cellStyle name="Обычный 2 83" xfId="677"/>
    <cellStyle name="Обычный 2 84" xfId="678"/>
    <cellStyle name="Обычный 2 85" xfId="679"/>
    <cellStyle name="Обычный 2 86" xfId="680"/>
    <cellStyle name="Обычный 2 87" xfId="681"/>
    <cellStyle name="Обычный 2 88" xfId="682"/>
    <cellStyle name="Обычный 2 89" xfId="683"/>
    <cellStyle name="Обычный 2 9" xfId="684"/>
    <cellStyle name="Обычный 2 90" xfId="685"/>
    <cellStyle name="Обычный 2 91" xfId="686"/>
    <cellStyle name="Обычный 2 92" xfId="687"/>
    <cellStyle name="Обычный 2 93" xfId="688"/>
    <cellStyle name="Обычный 2 94" xfId="689"/>
    <cellStyle name="Обычный 2 95" xfId="690"/>
    <cellStyle name="Обычный 2 96" xfId="691"/>
    <cellStyle name="Обычный 2 97" xfId="692"/>
    <cellStyle name="Обычный 2 98" xfId="693"/>
    <cellStyle name="Обычный 2 99" xfId="694"/>
    <cellStyle name="Обычный 20" xfId="695"/>
    <cellStyle name="Обычный 20 2" xfId="696"/>
    <cellStyle name="Обычный 20 3" xfId="697"/>
    <cellStyle name="Обычный 21" xfId="698"/>
    <cellStyle name="Обычный 21 2" xfId="699"/>
    <cellStyle name="Обычный 21 3" xfId="700"/>
    <cellStyle name="Обычный 22" xfId="701"/>
    <cellStyle name="Обычный 22 2" xfId="702"/>
    <cellStyle name="Обычный 22 3" xfId="703"/>
    <cellStyle name="Обычный 23" xfId="704"/>
    <cellStyle name="Обычный 23 2" xfId="705"/>
    <cellStyle name="Обычный 23 3" xfId="706"/>
    <cellStyle name="Обычный 24" xfId="707"/>
    <cellStyle name="Обычный 24 2" xfId="708"/>
    <cellStyle name="Обычный 24 3" xfId="709"/>
    <cellStyle name="Обычный 25" xfId="710"/>
    <cellStyle name="Обычный 25 2" xfId="711"/>
    <cellStyle name="Обычный 25 3" xfId="712"/>
    <cellStyle name="Обычный 26" xfId="713"/>
    <cellStyle name="Обычный 26 2" xfId="714"/>
    <cellStyle name="Обычный 26 3" xfId="715"/>
    <cellStyle name="Обычный 27" xfId="716"/>
    <cellStyle name="Обычный 27 2" xfId="717"/>
    <cellStyle name="Обычный 27 3" xfId="718"/>
    <cellStyle name="Обычный 28" xfId="719"/>
    <cellStyle name="Обычный 28 2" xfId="720"/>
    <cellStyle name="Обычный 28 3" xfId="721"/>
    <cellStyle name="Обычный 29" xfId="722"/>
    <cellStyle name="Обычный 29 2" xfId="723"/>
    <cellStyle name="Обычный 29 3" xfId="724"/>
    <cellStyle name="Обычный 3" xfId="725"/>
    <cellStyle name="Обычный 3 2" xfId="726"/>
    <cellStyle name="Обычный 3 3" xfId="727"/>
    <cellStyle name="Обычный 30" xfId="728"/>
    <cellStyle name="Обычный 30 2" xfId="729"/>
    <cellStyle name="Обычный 30 3" xfId="730"/>
    <cellStyle name="Обычный 31" xfId="731"/>
    <cellStyle name="Обычный 31 2" xfId="732"/>
    <cellStyle name="Обычный 31 3" xfId="733"/>
    <cellStyle name="Обычный 32" xfId="734"/>
    <cellStyle name="Обычный 32 2" xfId="735"/>
    <cellStyle name="Обычный 32 3" xfId="736"/>
    <cellStyle name="Обычный 33" xfId="737"/>
    <cellStyle name="Обычный 33 2" xfId="738"/>
    <cellStyle name="Обычный 33 3" xfId="739"/>
    <cellStyle name="Обычный 34" xfId="740"/>
    <cellStyle name="Обычный 34 2" xfId="741"/>
    <cellStyle name="Обычный 34 3" xfId="742"/>
    <cellStyle name="Обычный 35" xfId="743"/>
    <cellStyle name="Обычный 35 2" xfId="744"/>
    <cellStyle name="Обычный 35 3" xfId="745"/>
    <cellStyle name="Обычный 36" xfId="746"/>
    <cellStyle name="Обычный 36 2" xfId="747"/>
    <cellStyle name="Обычный 36 3" xfId="748"/>
    <cellStyle name="Обычный 37" xfId="749"/>
    <cellStyle name="Обычный 37 2" xfId="750"/>
    <cellStyle name="Обычный 37 3" xfId="751"/>
    <cellStyle name="Обычный 38" xfId="752"/>
    <cellStyle name="Обычный 38 2" xfId="753"/>
    <cellStyle name="Обычный 38 3" xfId="754"/>
    <cellStyle name="Обычный 39" xfId="755"/>
    <cellStyle name="Обычный 39 2" xfId="756"/>
    <cellStyle name="Обычный 39 3" xfId="757"/>
    <cellStyle name="Обычный 4" xfId="758"/>
    <cellStyle name="Обычный 40" xfId="759"/>
    <cellStyle name="Обычный 40 2" xfId="760"/>
    <cellStyle name="Обычный 40 3" xfId="761"/>
    <cellStyle name="Обычный 41" xfId="762"/>
    <cellStyle name="Обычный 41 2" xfId="763"/>
    <cellStyle name="Обычный 41 3" xfId="764"/>
    <cellStyle name="Обычный 42" xfId="765"/>
    <cellStyle name="Обычный 42 2" xfId="766"/>
    <cellStyle name="Обычный 42 3" xfId="767"/>
    <cellStyle name="Обычный 43" xfId="768"/>
    <cellStyle name="Обычный 43 2" xfId="769"/>
    <cellStyle name="Обычный 43 3" xfId="770"/>
    <cellStyle name="Обычный 44" xfId="771"/>
    <cellStyle name="Обычный 44 2" xfId="772"/>
    <cellStyle name="Обычный 44 3" xfId="773"/>
    <cellStyle name="Обычный 45" xfId="774"/>
    <cellStyle name="Обычный 45 2" xfId="775"/>
    <cellStyle name="Обычный 45 3" xfId="776"/>
    <cellStyle name="Обычный 46" xfId="777"/>
    <cellStyle name="Обычный 46 2" xfId="778"/>
    <cellStyle name="Обычный 46 3" xfId="779"/>
    <cellStyle name="Обычный 47" xfId="780"/>
    <cellStyle name="Обычный 47 2" xfId="781"/>
    <cellStyle name="Обычный 47 3" xfId="782"/>
    <cellStyle name="Обычный 48" xfId="783"/>
    <cellStyle name="Обычный 48 2" xfId="784"/>
    <cellStyle name="Обычный 48 3" xfId="785"/>
    <cellStyle name="Обычный 49" xfId="786"/>
    <cellStyle name="Обычный 49 2" xfId="787"/>
    <cellStyle name="Обычный 49 3" xfId="788"/>
    <cellStyle name="Обычный 5" xfId="789"/>
    <cellStyle name="Обычный 50" xfId="790"/>
    <cellStyle name="Обычный 50 2" xfId="791"/>
    <cellStyle name="Обычный 50 3" xfId="792"/>
    <cellStyle name="Обычный 51" xfId="793"/>
    <cellStyle name="Обычный 51 2" xfId="794"/>
    <cellStyle name="Обычный 51 3" xfId="795"/>
    <cellStyle name="Обычный 52" xfId="796"/>
    <cellStyle name="Обычный 52 2" xfId="797"/>
    <cellStyle name="Обычный 52 3" xfId="798"/>
    <cellStyle name="Обычный 53" xfId="799"/>
    <cellStyle name="Обычный 53 2" xfId="800"/>
    <cellStyle name="Обычный 53 3" xfId="801"/>
    <cellStyle name="Обычный 54" xfId="802"/>
    <cellStyle name="Обычный 54 2" xfId="803"/>
    <cellStyle name="Обычный 54 3" xfId="804"/>
    <cellStyle name="Обычный 55" xfId="805"/>
    <cellStyle name="Обычный 55 2" xfId="806"/>
    <cellStyle name="Обычный 55 3" xfId="807"/>
    <cellStyle name="Обычный 56" xfId="808"/>
    <cellStyle name="Обычный 56 2" xfId="809"/>
    <cellStyle name="Обычный 56 3" xfId="810"/>
    <cellStyle name="Обычный 57" xfId="811"/>
    <cellStyle name="Обычный 57 2" xfId="812"/>
    <cellStyle name="Обычный 57 3" xfId="813"/>
    <cellStyle name="Обычный 58" xfId="814"/>
    <cellStyle name="Обычный 58 2" xfId="815"/>
    <cellStyle name="Обычный 58 3" xfId="816"/>
    <cellStyle name="Обычный 59" xfId="817"/>
    <cellStyle name="Обычный 59 2" xfId="818"/>
    <cellStyle name="Обычный 59 3" xfId="819"/>
    <cellStyle name="Обычный 6" xfId="820"/>
    <cellStyle name="Обычный 6 10" xfId="821"/>
    <cellStyle name="Обычный 6 11" xfId="822"/>
    <cellStyle name="Обычный 6 12" xfId="823"/>
    <cellStyle name="Обычный 6 13" xfId="824"/>
    <cellStyle name="Обычный 6 14" xfId="825"/>
    <cellStyle name="Обычный 6 15" xfId="826"/>
    <cellStyle name="Обычный 6 16" xfId="827"/>
    <cellStyle name="Обычный 6 17" xfId="828"/>
    <cellStyle name="Обычный 6 18" xfId="829"/>
    <cellStyle name="Обычный 6 19" xfId="830"/>
    <cellStyle name="Обычный 6 2" xfId="831"/>
    <cellStyle name="Обычный 6 20" xfId="832"/>
    <cellStyle name="Обычный 6 21" xfId="833"/>
    <cellStyle name="Обычный 6 22" xfId="834"/>
    <cellStyle name="Обычный 6 23" xfId="835"/>
    <cellStyle name="Обычный 6 24" xfId="836"/>
    <cellStyle name="Обычный 6 25" xfId="837"/>
    <cellStyle name="Обычный 6 26" xfId="838"/>
    <cellStyle name="Обычный 6 27" xfId="839"/>
    <cellStyle name="Обычный 6 28" xfId="840"/>
    <cellStyle name="Обычный 6 29" xfId="841"/>
    <cellStyle name="Обычный 6 3" xfId="842"/>
    <cellStyle name="Обычный 6 30" xfId="843"/>
    <cellStyle name="Обычный 6 31" xfId="844"/>
    <cellStyle name="Обычный 6 32" xfId="845"/>
    <cellStyle name="Обычный 6 33" xfId="846"/>
    <cellStyle name="Обычный 6 34" xfId="847"/>
    <cellStyle name="Обычный 6 35" xfId="848"/>
    <cellStyle name="Обычный 6 36" xfId="849"/>
    <cellStyle name="Обычный 6 37" xfId="850"/>
    <cellStyle name="Обычный 6 38" xfId="851"/>
    <cellStyle name="Обычный 6 39" xfId="852"/>
    <cellStyle name="Обычный 6 4" xfId="853"/>
    <cellStyle name="Обычный 6 40" xfId="854"/>
    <cellStyle name="Обычный 6 41" xfId="855"/>
    <cellStyle name="Обычный 6 42" xfId="856"/>
    <cellStyle name="Обычный 6 43" xfId="857"/>
    <cellStyle name="Обычный 6 5" xfId="858"/>
    <cellStyle name="Обычный 6 6" xfId="859"/>
    <cellStyle name="Обычный 6 7" xfId="860"/>
    <cellStyle name="Обычный 6 8" xfId="861"/>
    <cellStyle name="Обычный 6 9" xfId="862"/>
    <cellStyle name="Обычный 60" xfId="863"/>
    <cellStyle name="Обычный 60 2" xfId="864"/>
    <cellStyle name="Обычный 60 3" xfId="865"/>
    <cellStyle name="Обычный 61" xfId="866"/>
    <cellStyle name="Обычный 61 2" xfId="867"/>
    <cellStyle name="Обычный 61 3" xfId="868"/>
    <cellStyle name="Обычный 62" xfId="869"/>
    <cellStyle name="Обычный 62 2" xfId="870"/>
    <cellStyle name="Обычный 62 3" xfId="871"/>
    <cellStyle name="Обычный 63" xfId="872"/>
    <cellStyle name="Обычный 63 2" xfId="873"/>
    <cellStyle name="Обычный 63 3" xfId="874"/>
    <cellStyle name="Обычный 64" xfId="875"/>
    <cellStyle name="Обычный 64 2" xfId="876"/>
    <cellStyle name="Обычный 64 3" xfId="877"/>
    <cellStyle name="Обычный 65" xfId="878"/>
    <cellStyle name="Обычный 65 2" xfId="879"/>
    <cellStyle name="Обычный 65 3" xfId="880"/>
    <cellStyle name="Обычный 66" xfId="881"/>
    <cellStyle name="Обычный 66 2" xfId="882"/>
    <cellStyle name="Обычный 66 3" xfId="883"/>
    <cellStyle name="Обычный 67" xfId="884"/>
    <cellStyle name="Обычный 67 2" xfId="885"/>
    <cellStyle name="Обычный 67 3" xfId="886"/>
    <cellStyle name="Обычный 68" xfId="887"/>
    <cellStyle name="Обычный 68 2" xfId="888"/>
    <cellStyle name="Обычный 68 3" xfId="889"/>
    <cellStyle name="Обычный 69" xfId="890"/>
    <cellStyle name="Обычный 69 2" xfId="891"/>
    <cellStyle name="Обычный 69 3" xfId="892"/>
    <cellStyle name="Обычный 7" xfId="893"/>
    <cellStyle name="Обычный 7 10" xfId="894"/>
    <cellStyle name="Обычный 7 11" xfId="895"/>
    <cellStyle name="Обычный 7 12" xfId="896"/>
    <cellStyle name="Обычный 7 2" xfId="897"/>
    <cellStyle name="Обычный 7 3" xfId="898"/>
    <cellStyle name="Обычный 7 4" xfId="899"/>
    <cellStyle name="Обычный 7 5" xfId="900"/>
    <cellStyle name="Обычный 7 6" xfId="901"/>
    <cellStyle name="Обычный 7 7" xfId="902"/>
    <cellStyle name="Обычный 7 8" xfId="903"/>
    <cellStyle name="Обычный 7 9" xfId="904"/>
    <cellStyle name="Обычный 70" xfId="905"/>
    <cellStyle name="Обычный 70 2" xfId="906"/>
    <cellStyle name="Обычный 70 3" xfId="907"/>
    <cellStyle name="Обычный 71" xfId="908"/>
    <cellStyle name="Обычный 71 2" xfId="909"/>
    <cellStyle name="Обычный 71 3" xfId="910"/>
    <cellStyle name="Обычный 72" xfId="911"/>
    <cellStyle name="Обычный 72 2" xfId="912"/>
    <cellStyle name="Обычный 72 3" xfId="913"/>
    <cellStyle name="Обычный 73" xfId="914"/>
    <cellStyle name="Обычный 73 2" xfId="915"/>
    <cellStyle name="Обычный 73 3" xfId="916"/>
    <cellStyle name="Обычный 74" xfId="917"/>
    <cellStyle name="Обычный 74 2" xfId="918"/>
    <cellStyle name="Обычный 74 3" xfId="919"/>
    <cellStyle name="Обычный 75" xfId="920"/>
    <cellStyle name="Обычный 75 2" xfId="921"/>
    <cellStyle name="Обычный 75 3" xfId="922"/>
    <cellStyle name="Обычный 76" xfId="923"/>
    <cellStyle name="Обычный 76 2" xfId="924"/>
    <cellStyle name="Обычный 76 3" xfId="925"/>
    <cellStyle name="Обычный 77" xfId="926"/>
    <cellStyle name="Обычный 77 2" xfId="927"/>
    <cellStyle name="Обычный 77 3" xfId="928"/>
    <cellStyle name="Обычный 78" xfId="929"/>
    <cellStyle name="Обычный 78 2" xfId="930"/>
    <cellStyle name="Обычный 78 3" xfId="931"/>
    <cellStyle name="Обычный 79" xfId="932"/>
    <cellStyle name="Обычный 79 2" xfId="933"/>
    <cellStyle name="Обычный 79 3" xfId="934"/>
    <cellStyle name="Обычный 8" xfId="935"/>
    <cellStyle name="Обычный 8 2" xfId="936"/>
    <cellStyle name="Обычный 8 3" xfId="937"/>
    <cellStyle name="Обычный 80" xfId="938"/>
    <cellStyle name="Обычный 80 2" xfId="939"/>
    <cellStyle name="Обычный 80 3" xfId="940"/>
    <cellStyle name="Обычный 81" xfId="941"/>
    <cellStyle name="Обычный 81 2" xfId="942"/>
    <cellStyle name="Обычный 81 3" xfId="943"/>
    <cellStyle name="Обычный 82" xfId="944"/>
    <cellStyle name="Обычный 82 2" xfId="945"/>
    <cellStyle name="Обычный 82 3" xfId="946"/>
    <cellStyle name="Обычный 83" xfId="947"/>
    <cellStyle name="Обычный 83 2" xfId="948"/>
    <cellStyle name="Обычный 83 3" xfId="949"/>
    <cellStyle name="Обычный 84" xfId="950"/>
    <cellStyle name="Обычный 84 2" xfId="951"/>
    <cellStyle name="Обычный 84 3" xfId="952"/>
    <cellStyle name="Обычный 85" xfId="953"/>
    <cellStyle name="Обычный 85 2" xfId="954"/>
    <cellStyle name="Обычный 85 3" xfId="955"/>
    <cellStyle name="Обычный 86" xfId="956"/>
    <cellStyle name="Обычный 86 2" xfId="957"/>
    <cellStyle name="Обычный 86 3" xfId="958"/>
    <cellStyle name="Обычный 87" xfId="959"/>
    <cellStyle name="Обычный 87 2" xfId="960"/>
    <cellStyle name="Обычный 87 3" xfId="961"/>
    <cellStyle name="Обычный 88" xfId="962"/>
    <cellStyle name="Обычный 88 2" xfId="963"/>
    <cellStyle name="Обычный 88 3" xfId="964"/>
    <cellStyle name="Обычный 89" xfId="965"/>
    <cellStyle name="Обычный 89 2" xfId="966"/>
    <cellStyle name="Обычный 89 3" xfId="967"/>
    <cellStyle name="Обычный 9" xfId="968"/>
    <cellStyle name="Обычный 9 2" xfId="969"/>
    <cellStyle name="Обычный 9 3" xfId="970"/>
    <cellStyle name="Обычный 90" xfId="971"/>
    <cellStyle name="Обычный 90 2" xfId="972"/>
    <cellStyle name="Обычный 90 3" xfId="973"/>
    <cellStyle name="Обычный 91" xfId="974"/>
    <cellStyle name="Обычный 91 2" xfId="975"/>
    <cellStyle name="Обычный 91 3" xfId="976"/>
    <cellStyle name="Обычный 92" xfId="977"/>
    <cellStyle name="Обычный 92 2" xfId="978"/>
    <cellStyle name="Обычный 92 3" xfId="979"/>
    <cellStyle name="Обычный 93" xfId="980"/>
    <cellStyle name="Обычный 93 2" xfId="981"/>
    <cellStyle name="Обычный 93 3" xfId="982"/>
    <cellStyle name="Обычный 94" xfId="983"/>
    <cellStyle name="Обычный 94 2" xfId="984"/>
    <cellStyle name="Обычный 94 3" xfId="985"/>
    <cellStyle name="Обычный 95" xfId="986"/>
    <cellStyle name="Обычный 95 2" xfId="987"/>
    <cellStyle name="Обычный 95 3" xfId="988"/>
    <cellStyle name="Обычный 96" xfId="989"/>
    <cellStyle name="Обычный 96 2" xfId="990"/>
    <cellStyle name="Обычный 96 3" xfId="991"/>
    <cellStyle name="Обычный 97" xfId="992"/>
    <cellStyle name="Обычный 97 2" xfId="993"/>
    <cellStyle name="Обычный 97 3" xfId="994"/>
    <cellStyle name="Followed Hyperlink" xfId="995"/>
    <cellStyle name="Плохой" xfId="996"/>
    <cellStyle name="Плохой 2" xfId="997"/>
    <cellStyle name="Плохой 2 2" xfId="998"/>
    <cellStyle name="Плохой 2 2 2" xfId="999"/>
    <cellStyle name="Плохой 2 2 3" xfId="1000"/>
    <cellStyle name="Плохой 2 3" xfId="1001"/>
    <cellStyle name="Плохой 2 3 2" xfId="1002"/>
    <cellStyle name="Плохой 2 3 3" xfId="1003"/>
    <cellStyle name="Плохой 2 4" xfId="1004"/>
    <cellStyle name="Плохой 2 4 2" xfId="1005"/>
    <cellStyle name="Плохой 2 4 3" xfId="1006"/>
    <cellStyle name="Плохой 2 5" xfId="1007"/>
    <cellStyle name="Плохой 2 6" xfId="1008"/>
    <cellStyle name="Плохой 3" xfId="1009"/>
    <cellStyle name="Плохой 3 2" xfId="1010"/>
    <cellStyle name="Плохой 3 3" xfId="1011"/>
    <cellStyle name="Плохой 4" xfId="1012"/>
    <cellStyle name="Плохой 4 2" xfId="1013"/>
    <cellStyle name="Плохой 4 3" xfId="1014"/>
    <cellStyle name="Пояснение" xfId="1015"/>
    <cellStyle name="Пояснение 2" xfId="1016"/>
    <cellStyle name="Пояснение 2 2" xfId="1017"/>
    <cellStyle name="Пояснение 2 3" xfId="1018"/>
    <cellStyle name="Пояснение 2 4" xfId="1019"/>
    <cellStyle name="Пояснение 3" xfId="1020"/>
    <cellStyle name="Пояснение 4" xfId="1021"/>
    <cellStyle name="Примечание" xfId="1022"/>
    <cellStyle name="Примечание 2" xfId="1023"/>
    <cellStyle name="Примечание 2 2" xfId="1024"/>
    <cellStyle name="Примечание 2 2 2" xfId="1025"/>
    <cellStyle name="Примечание 2 2 3" xfId="1026"/>
    <cellStyle name="Примечание 2 3" xfId="1027"/>
    <cellStyle name="Примечание 2 3 2" xfId="1028"/>
    <cellStyle name="Примечание 2 3 3" xfId="1029"/>
    <cellStyle name="Примечание 2 4" xfId="1030"/>
    <cellStyle name="Примечание 2 4 2" xfId="1031"/>
    <cellStyle name="Примечание 2 4 3" xfId="1032"/>
    <cellStyle name="Примечание 2 5" xfId="1033"/>
    <cellStyle name="Примечание 2 6" xfId="1034"/>
    <cellStyle name="Примечание 3" xfId="1035"/>
    <cellStyle name="Примечание 3 2" xfId="1036"/>
    <cellStyle name="Примечание 3 3" xfId="1037"/>
    <cellStyle name="Примечание 4" xfId="1038"/>
    <cellStyle name="Примечание 4 2" xfId="1039"/>
    <cellStyle name="Примечание 4 3" xfId="1040"/>
    <cellStyle name="Percent" xfId="1041"/>
    <cellStyle name="Связанная ячейка" xfId="1042"/>
    <cellStyle name="Связанная ячейка 2" xfId="1043"/>
    <cellStyle name="Связанная ячейка 2 2" xfId="1044"/>
    <cellStyle name="Связанная ячейка 2 3" xfId="1045"/>
    <cellStyle name="Связанная ячейка 2 4" xfId="1046"/>
    <cellStyle name="Связанная ячейка 3" xfId="1047"/>
    <cellStyle name="Связанная ячейка 4" xfId="1048"/>
    <cellStyle name="Текст предупреждения" xfId="1049"/>
    <cellStyle name="Текст предупреждения 2" xfId="1050"/>
    <cellStyle name="Текст предупреждения 2 2" xfId="1051"/>
    <cellStyle name="Текст предупреждения 2 3" xfId="1052"/>
    <cellStyle name="Текст предупреждения 2 4" xfId="1053"/>
    <cellStyle name="Текст предупреждения 3" xfId="1054"/>
    <cellStyle name="Текст предупреждения 4" xfId="1055"/>
    <cellStyle name="Comma" xfId="1056"/>
    <cellStyle name="Comma [0]" xfId="1057"/>
    <cellStyle name="Финансовый 2" xfId="1058"/>
    <cellStyle name="Финансовый 2 2" xfId="1059"/>
    <cellStyle name="Финансовый 2 3" xfId="1060"/>
    <cellStyle name="Финансовый 3" xfId="1061"/>
    <cellStyle name="Хороший" xfId="1062"/>
    <cellStyle name="Хороший 2" xfId="1063"/>
    <cellStyle name="Хороший 2 2" xfId="1064"/>
    <cellStyle name="Хороший 2 2 2" xfId="1065"/>
    <cellStyle name="Хороший 2 2 3" xfId="1066"/>
    <cellStyle name="Хороший 2 3" xfId="1067"/>
    <cellStyle name="Хороший 2 3 2" xfId="1068"/>
    <cellStyle name="Хороший 2 3 3" xfId="1069"/>
    <cellStyle name="Хороший 2 4" xfId="1070"/>
    <cellStyle name="Хороший 2 4 2" xfId="1071"/>
    <cellStyle name="Хороший 2 4 3" xfId="1072"/>
    <cellStyle name="Хороший 2 5" xfId="1073"/>
    <cellStyle name="Хороший 2 6" xfId="1074"/>
    <cellStyle name="Хороший 3" xfId="1075"/>
    <cellStyle name="Хороший 3 2" xfId="1076"/>
    <cellStyle name="Хороший 3 3" xfId="1077"/>
    <cellStyle name="Хороший 4" xfId="1078"/>
    <cellStyle name="Хороший 4 2" xfId="1079"/>
    <cellStyle name="Хороший 4 3" xfId="10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%20&#1075;&#1086;&#1076;\&#1055;&#1056;&#1054;&#1043;&#1056;&#1040;&#1052;&#1052;&#1067;\&#1054;&#1058;&#1063;&#1045;&#1058;%20&#1086;&#1073;%20&#1080;&#1089;&#1087;&#1086;&#1083;&#1085;&#1077;&#1085;&#1080;&#1080;\&#1085;&#1072;%2001.01.2017\&#1053;&#1054;&#1042;&#1067;&#1049;%20&#1048;&#1089;&#1087;&#1086;&#1083;&#1085;&#1077;&#1085;&#1080;&#1077;%20&#1087;&#1088;&#1086;&#1075;&#1088;&#1072;&#1084;&#1084;%20&#1089;&#1086;%20&#1089;&#1074;&#1086;&#1076;&#1086;&#1084;%20&#1085;&#1072;%2001.01.2017%20&#1075;&#1086;&#1076;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У"/>
      <sheetName val="СОШ"/>
      <sheetName val="ДОД"/>
      <sheetName val="УО (2)"/>
      <sheetName val="свод"/>
      <sheetName val="822ф"/>
      <sheetName val="по статьям"/>
      <sheetName val="317ф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0"/>
  <sheetViews>
    <sheetView tabSelected="1" view="pageBreakPreview" zoomScale="80" zoomScaleNormal="80" zoomScaleSheetLayoutView="80" zoomScalePageLayoutView="0" workbookViewId="0" topLeftCell="A1">
      <pane xSplit="4" ySplit="7" topLeftCell="E735" activePane="bottomRight" state="frozen"/>
      <selection pane="topLeft" activeCell="D166" sqref="D166"/>
      <selection pane="topRight" activeCell="D166" sqref="D166"/>
      <selection pane="bottomLeft" activeCell="D166" sqref="D166"/>
      <selection pane="bottomRight" activeCell="E184" sqref="E184"/>
    </sheetView>
  </sheetViews>
  <sheetFormatPr defaultColWidth="9.125" defaultRowHeight="12.75"/>
  <cols>
    <col min="1" max="1" width="8.375" style="21" customWidth="1"/>
    <col min="2" max="2" width="4.50390625" style="82" bestFit="1" customWidth="1"/>
    <col min="3" max="3" width="5.50390625" style="29" customWidth="1"/>
    <col min="4" max="4" width="44.125" style="4" customWidth="1"/>
    <col min="5" max="9" width="16.125" style="4" customWidth="1"/>
    <col min="10" max="16384" width="9.125" style="21" customWidth="1"/>
  </cols>
  <sheetData>
    <row r="2" spans="3:9" ht="15">
      <c r="C2" s="28" t="s">
        <v>371</v>
      </c>
      <c r="D2" s="28"/>
      <c r="E2" s="22"/>
      <c r="F2" s="22"/>
      <c r="G2" s="22"/>
      <c r="H2" s="22"/>
      <c r="I2" s="22"/>
    </row>
    <row r="3" spans="2:9" s="59" customFormat="1" ht="17.25" hidden="1">
      <c r="B3" s="83"/>
      <c r="C3" s="58"/>
      <c r="D3" s="58"/>
      <c r="E3" s="191">
        <f>E19+E25+E149</f>
        <v>3565000</v>
      </c>
      <c r="F3" s="191">
        <f>F19+F25+F149</f>
        <v>0</v>
      </c>
      <c r="G3" s="191">
        <f>G19+G25+G149</f>
        <v>3565000</v>
      </c>
      <c r="H3" s="191">
        <f>H19+H25+H149</f>
        <v>3565000</v>
      </c>
      <c r="I3" s="191">
        <f>I19+I25+I149</f>
        <v>3695896</v>
      </c>
    </row>
    <row r="5" spans="1:9" s="15" customFormat="1" ht="52.5">
      <c r="A5" s="63" t="s">
        <v>89</v>
      </c>
      <c r="B5" s="61" t="s">
        <v>103</v>
      </c>
      <c r="C5" s="66" t="s">
        <v>92</v>
      </c>
      <c r="D5" s="3" t="s">
        <v>39</v>
      </c>
      <c r="E5" s="107" t="s">
        <v>300</v>
      </c>
      <c r="F5" s="20" t="s">
        <v>85</v>
      </c>
      <c r="G5" s="20" t="s">
        <v>68</v>
      </c>
      <c r="H5" s="20" t="s">
        <v>311</v>
      </c>
      <c r="I5" s="20" t="s">
        <v>372</v>
      </c>
    </row>
    <row r="6" spans="2:9" s="93" customFormat="1" ht="12.75">
      <c r="B6" s="84"/>
      <c r="C6" s="94"/>
      <c r="D6" s="92"/>
      <c r="E6" s="92" t="s">
        <v>52</v>
      </c>
      <c r="F6" s="92"/>
      <c r="G6" s="92"/>
      <c r="H6" s="92"/>
      <c r="I6" s="92"/>
    </row>
    <row r="7" spans="1:9" s="29" customFormat="1" ht="26.25">
      <c r="A7" s="64" t="s">
        <v>79</v>
      </c>
      <c r="B7" s="85"/>
      <c r="C7" s="70" t="s">
        <v>93</v>
      </c>
      <c r="D7" s="1" t="s">
        <v>53</v>
      </c>
      <c r="E7" s="113">
        <f>E8+E160</f>
        <v>9294000</v>
      </c>
      <c r="F7" s="113">
        <f>F8+F160</f>
        <v>0</v>
      </c>
      <c r="G7" s="113">
        <f>G8+G160</f>
        <v>9294000</v>
      </c>
      <c r="H7" s="113">
        <f>H8+H160</f>
        <v>9398000</v>
      </c>
      <c r="I7" s="113">
        <f>I8+I160</f>
        <v>9632896</v>
      </c>
    </row>
    <row r="8" spans="1:9" ht="12.75">
      <c r="A8" s="65" t="s">
        <v>98</v>
      </c>
      <c r="B8" s="3"/>
      <c r="C8" s="67" t="s">
        <v>94</v>
      </c>
      <c r="D8" s="40" t="s">
        <v>96</v>
      </c>
      <c r="E8" s="116">
        <f>E9+E25+E145+E149+E15+E19</f>
        <v>9294000</v>
      </c>
      <c r="F8" s="116">
        <f>F9+F25+F145+F149+F15+F19</f>
        <v>0</v>
      </c>
      <c r="G8" s="116">
        <f>G9+G25+G145+G149+G15+G19</f>
        <v>9294000</v>
      </c>
      <c r="H8" s="116">
        <f>H9+H25+H145+H149+H15+H19</f>
        <v>9398000</v>
      </c>
      <c r="I8" s="116">
        <f>I9+I25+I145+I149+I15+I19</f>
        <v>9632896</v>
      </c>
    </row>
    <row r="9" spans="2:9" ht="12.75">
      <c r="B9" s="84"/>
      <c r="C9" s="71"/>
      <c r="D9" s="19" t="s">
        <v>48</v>
      </c>
      <c r="E9" s="117">
        <f>SUM(E10:E14)</f>
        <v>5729000</v>
      </c>
      <c r="F9" s="117">
        <f>SUM(F10:F14)</f>
        <v>0</v>
      </c>
      <c r="G9" s="117">
        <f aca="true" t="shared" si="0" ref="G9:G18">E9-F9</f>
        <v>5729000</v>
      </c>
      <c r="H9" s="117">
        <f>SUM(H10:H14)</f>
        <v>5833000</v>
      </c>
      <c r="I9" s="117">
        <f>SUM(I10:I14)</f>
        <v>5937000</v>
      </c>
    </row>
    <row r="10" spans="2:9" ht="12.75">
      <c r="B10" s="84">
        <v>111</v>
      </c>
      <c r="C10" s="69">
        <v>211</v>
      </c>
      <c r="D10" s="5" t="s">
        <v>0</v>
      </c>
      <c r="E10" s="111">
        <v>4400000</v>
      </c>
      <c r="F10" s="111"/>
      <c r="G10" s="111">
        <f>E10-F10</f>
        <v>4400000</v>
      </c>
      <c r="H10" s="111">
        <v>4480000</v>
      </c>
      <c r="I10" s="111">
        <v>4560000</v>
      </c>
    </row>
    <row r="11" spans="2:9" ht="12.75">
      <c r="B11" s="84">
        <v>111</v>
      </c>
      <c r="C11" s="69">
        <v>266</v>
      </c>
      <c r="D11" s="5" t="s">
        <v>207</v>
      </c>
      <c r="E11" s="111"/>
      <c r="F11" s="111"/>
      <c r="G11" s="111">
        <f>E11-F11</f>
        <v>0</v>
      </c>
      <c r="H11" s="111"/>
      <c r="I11" s="111"/>
    </row>
    <row r="12" spans="2:9" ht="12.75">
      <c r="B12" s="84">
        <v>112</v>
      </c>
      <c r="C12" s="69">
        <v>226</v>
      </c>
      <c r="D12" s="5" t="s">
        <v>276</v>
      </c>
      <c r="E12" s="111"/>
      <c r="F12" s="111"/>
      <c r="G12" s="111">
        <f>E12-F12</f>
        <v>0</v>
      </c>
      <c r="H12" s="111"/>
      <c r="I12" s="111"/>
    </row>
    <row r="13" spans="2:9" ht="12.75">
      <c r="B13" s="84">
        <v>112</v>
      </c>
      <c r="C13" s="69">
        <v>266</v>
      </c>
      <c r="D13" s="5" t="s">
        <v>162</v>
      </c>
      <c r="E13" s="111"/>
      <c r="F13" s="111"/>
      <c r="G13" s="111">
        <f>E13-F13</f>
        <v>0</v>
      </c>
      <c r="H13" s="111"/>
      <c r="I13" s="111"/>
    </row>
    <row r="14" spans="2:9" ht="12.75">
      <c r="B14" s="84">
        <v>119</v>
      </c>
      <c r="C14" s="69">
        <v>213</v>
      </c>
      <c r="D14" s="5" t="s">
        <v>1</v>
      </c>
      <c r="E14" s="111">
        <v>1329000</v>
      </c>
      <c r="F14" s="111"/>
      <c r="G14" s="111">
        <f>E14-F14</f>
        <v>1329000</v>
      </c>
      <c r="H14" s="111">
        <v>1353000</v>
      </c>
      <c r="I14" s="111">
        <v>1377000</v>
      </c>
    </row>
    <row r="15" spans="2:9" ht="12.75">
      <c r="B15" s="3"/>
      <c r="C15" s="90"/>
      <c r="D15" s="18" t="s">
        <v>222</v>
      </c>
      <c r="E15" s="117">
        <f>E16</f>
        <v>0</v>
      </c>
      <c r="F15" s="117">
        <f>F16</f>
        <v>0</v>
      </c>
      <c r="G15" s="117">
        <f t="shared" si="0"/>
        <v>0</v>
      </c>
      <c r="H15" s="117">
        <f>H16</f>
        <v>0</v>
      </c>
      <c r="I15" s="117">
        <f>I16</f>
        <v>0</v>
      </c>
    </row>
    <row r="16" spans="2:9" ht="39">
      <c r="B16" s="3">
        <v>321</v>
      </c>
      <c r="C16" s="100">
        <v>264</v>
      </c>
      <c r="D16" s="99" t="s">
        <v>218</v>
      </c>
      <c r="E16" s="118">
        <f>SUM(E17:E18)</f>
        <v>0</v>
      </c>
      <c r="F16" s="118">
        <f>SUM(F17:F18)</f>
        <v>0</v>
      </c>
      <c r="G16" s="118">
        <f t="shared" si="0"/>
        <v>0</v>
      </c>
      <c r="H16" s="118">
        <f>SUM(H17:H18)</f>
        <v>0</v>
      </c>
      <c r="I16" s="118">
        <f>SUM(I17:I18)</f>
        <v>0</v>
      </c>
    </row>
    <row r="17" spans="2:9" ht="12" customHeight="1">
      <c r="B17" s="3"/>
      <c r="C17" s="66"/>
      <c r="D17" s="9" t="s">
        <v>219</v>
      </c>
      <c r="E17" s="112"/>
      <c r="F17" s="112"/>
      <c r="G17" s="112">
        <f t="shared" si="0"/>
        <v>0</v>
      </c>
      <c r="H17" s="112"/>
      <c r="I17" s="112"/>
    </row>
    <row r="18" spans="2:9" ht="12" customHeight="1">
      <c r="B18" s="84"/>
      <c r="C18" s="73"/>
      <c r="D18" s="9"/>
      <c r="E18" s="112"/>
      <c r="F18" s="112"/>
      <c r="G18" s="112">
        <f t="shared" si="0"/>
        <v>0</v>
      </c>
      <c r="H18" s="112"/>
      <c r="I18" s="112"/>
    </row>
    <row r="19" spans="2:9" ht="12.75">
      <c r="B19" s="84">
        <v>247</v>
      </c>
      <c r="C19" s="71"/>
      <c r="D19" s="19" t="s">
        <v>285</v>
      </c>
      <c r="E19" s="117">
        <f>E20</f>
        <v>1281400</v>
      </c>
      <c r="F19" s="117">
        <f>F20</f>
        <v>0</v>
      </c>
      <c r="G19" s="117">
        <f>G20</f>
        <v>1281400</v>
      </c>
      <c r="H19" s="117">
        <f>H20</f>
        <v>1281400</v>
      </c>
      <c r="I19" s="117">
        <f>I20</f>
        <v>1346475</v>
      </c>
    </row>
    <row r="20" spans="2:9" ht="12.75">
      <c r="B20" s="84"/>
      <c r="C20" s="69">
        <v>223</v>
      </c>
      <c r="D20" s="7" t="s">
        <v>4</v>
      </c>
      <c r="E20" s="111">
        <f>SUM(E21:E24)</f>
        <v>1281400</v>
      </c>
      <c r="F20" s="111">
        <f>SUM(F21:F24)</f>
        <v>0</v>
      </c>
      <c r="G20" s="111">
        <f>E20-F20</f>
        <v>1281400</v>
      </c>
      <c r="H20" s="111">
        <f>SUM(H21:H24)</f>
        <v>1281400</v>
      </c>
      <c r="I20" s="111">
        <f>SUM(I21:I24)</f>
        <v>1346475</v>
      </c>
    </row>
    <row r="21" spans="2:9" ht="12.75">
      <c r="B21" s="84"/>
      <c r="C21" s="74"/>
      <c r="D21" s="9" t="s">
        <v>321</v>
      </c>
      <c r="E21" s="110">
        <f>927900+120000</f>
        <v>1047900</v>
      </c>
      <c r="F21" s="110"/>
      <c r="G21" s="110">
        <f>E21-F21</f>
        <v>1047900</v>
      </c>
      <c r="H21" s="110">
        <f>927900+120000</f>
        <v>1047900</v>
      </c>
      <c r="I21" s="110">
        <f>974295+120000</f>
        <v>1094295</v>
      </c>
    </row>
    <row r="22" spans="2:9" ht="12.75">
      <c r="B22" s="84"/>
      <c r="C22" s="73"/>
      <c r="D22" s="9" t="s">
        <v>322</v>
      </c>
      <c r="E22" s="210"/>
      <c r="F22" s="210"/>
      <c r="G22" s="110">
        <f>E22-F22</f>
        <v>0</v>
      </c>
      <c r="H22" s="210"/>
      <c r="I22" s="210"/>
    </row>
    <row r="23" spans="2:9" ht="12.75">
      <c r="B23" s="84"/>
      <c r="C23" s="73"/>
      <c r="D23" s="9" t="s">
        <v>7</v>
      </c>
      <c r="E23" s="110">
        <v>233500</v>
      </c>
      <c r="F23" s="110"/>
      <c r="G23" s="110">
        <f>E23-F23</f>
        <v>233500</v>
      </c>
      <c r="H23" s="110">
        <v>233500</v>
      </c>
      <c r="I23" s="110">
        <f>H23*1.08</f>
        <v>252180.00000000003</v>
      </c>
    </row>
    <row r="24" spans="2:9" ht="12.75">
      <c r="B24" s="84"/>
      <c r="C24" s="73"/>
      <c r="D24" s="62"/>
      <c r="E24" s="112"/>
      <c r="F24" s="112"/>
      <c r="G24" s="114">
        <f>E24-F24</f>
        <v>0</v>
      </c>
      <c r="H24" s="112"/>
      <c r="I24" s="112"/>
    </row>
    <row r="25" spans="2:9" ht="12.75">
      <c r="B25" s="84">
        <v>244</v>
      </c>
      <c r="C25" s="71"/>
      <c r="D25" s="19" t="s">
        <v>49</v>
      </c>
      <c r="E25" s="117">
        <f>E26+E30+E31+E35+E69+E94+E103+E90</f>
        <v>2236300</v>
      </c>
      <c r="F25" s="117">
        <f>F26+F30+F31+F35+F69+F94+F103+F90</f>
        <v>0</v>
      </c>
      <c r="G25" s="117">
        <f>G26+G30+G31+G35+G69+G94+G103+G90</f>
        <v>2236300</v>
      </c>
      <c r="H25" s="117">
        <f>H26+H30+H31+H35+H69+H94+H103+H90</f>
        <v>2236300</v>
      </c>
      <c r="I25" s="117">
        <f>I26+I30+I31+I35+I69+I94+I103+I90</f>
        <v>2302121</v>
      </c>
    </row>
    <row r="26" spans="2:9" ht="12.75">
      <c r="B26" s="84"/>
      <c r="C26" s="69">
        <v>221</v>
      </c>
      <c r="D26" s="7" t="s">
        <v>2</v>
      </c>
      <c r="E26" s="111">
        <f>SUM(E27:E29)</f>
        <v>40800</v>
      </c>
      <c r="F26" s="111">
        <f>SUM(F27:F29)</f>
        <v>0</v>
      </c>
      <c r="G26" s="111">
        <f>SUM(G27:G29)</f>
        <v>40800</v>
      </c>
      <c r="H26" s="111">
        <f>SUM(H27:H29)</f>
        <v>40800</v>
      </c>
      <c r="I26" s="111">
        <f>SUM(I27:I29)</f>
        <v>40800</v>
      </c>
    </row>
    <row r="27" spans="2:9" ht="12.75">
      <c r="B27" s="84"/>
      <c r="C27" s="73"/>
      <c r="D27" s="6" t="s">
        <v>30</v>
      </c>
      <c r="E27" s="210">
        <v>12300</v>
      </c>
      <c r="F27" s="210"/>
      <c r="G27" s="210">
        <f>E27-F27</f>
        <v>12300</v>
      </c>
      <c r="H27" s="210">
        <v>12300</v>
      </c>
      <c r="I27" s="210">
        <v>12300</v>
      </c>
    </row>
    <row r="28" spans="2:9" ht="12.75">
      <c r="B28" s="84"/>
      <c r="C28" s="73"/>
      <c r="D28" s="9" t="s">
        <v>29</v>
      </c>
      <c r="E28" s="210">
        <v>28500</v>
      </c>
      <c r="F28" s="210"/>
      <c r="G28" s="210">
        <f>E28-F28</f>
        <v>28500</v>
      </c>
      <c r="H28" s="210">
        <v>28500</v>
      </c>
      <c r="I28" s="210">
        <v>28500</v>
      </c>
    </row>
    <row r="29" spans="2:9" ht="12.75">
      <c r="B29" s="84"/>
      <c r="C29" s="73"/>
      <c r="D29" s="102" t="s">
        <v>131</v>
      </c>
      <c r="E29" s="210"/>
      <c r="F29" s="210"/>
      <c r="G29" s="210">
        <f>E29-F29</f>
        <v>0</v>
      </c>
      <c r="H29" s="210"/>
      <c r="I29" s="210"/>
    </row>
    <row r="30" spans="2:9" ht="12.75">
      <c r="B30" s="84"/>
      <c r="C30" s="69">
        <v>222</v>
      </c>
      <c r="D30" s="7" t="s">
        <v>3</v>
      </c>
      <c r="E30" s="111"/>
      <c r="F30" s="111"/>
      <c r="G30" s="111">
        <f aca="true" t="shared" si="1" ref="G30:G35">E30-F30</f>
        <v>0</v>
      </c>
      <c r="H30" s="111"/>
      <c r="I30" s="111"/>
    </row>
    <row r="31" spans="2:9" ht="12.75">
      <c r="B31" s="84"/>
      <c r="C31" s="69">
        <v>223</v>
      </c>
      <c r="D31" s="7" t="s">
        <v>4</v>
      </c>
      <c r="E31" s="111">
        <f>SUM(E32:E34)</f>
        <v>82300</v>
      </c>
      <c r="F31" s="111">
        <f>SUM(F32:F34)</f>
        <v>0</v>
      </c>
      <c r="G31" s="111">
        <f t="shared" si="1"/>
        <v>82300</v>
      </c>
      <c r="H31" s="111">
        <f>SUM(H32:H34)</f>
        <v>82300</v>
      </c>
      <c r="I31" s="111">
        <f>SUM(I32:I34)</f>
        <v>87600</v>
      </c>
    </row>
    <row r="32" spans="2:9" ht="12.75">
      <c r="B32" s="84"/>
      <c r="C32" s="73"/>
      <c r="D32" s="9" t="s">
        <v>5</v>
      </c>
      <c r="E32" s="110">
        <v>54600</v>
      </c>
      <c r="F32" s="110"/>
      <c r="G32" s="210">
        <f t="shared" si="1"/>
        <v>54600</v>
      </c>
      <c r="H32" s="110">
        <v>54600</v>
      </c>
      <c r="I32" s="110">
        <v>58000</v>
      </c>
    </row>
    <row r="33" spans="2:9" ht="12.75">
      <c r="B33" s="84"/>
      <c r="C33" s="73"/>
      <c r="D33" s="9" t="s">
        <v>6</v>
      </c>
      <c r="E33" s="110">
        <v>27700</v>
      </c>
      <c r="F33" s="110"/>
      <c r="G33" s="210">
        <f t="shared" si="1"/>
        <v>27700</v>
      </c>
      <c r="H33" s="110">
        <v>27700</v>
      </c>
      <c r="I33" s="110">
        <v>29600</v>
      </c>
    </row>
    <row r="34" spans="2:9" ht="12.75">
      <c r="B34" s="84"/>
      <c r="C34" s="73"/>
      <c r="D34" s="62" t="s">
        <v>143</v>
      </c>
      <c r="E34" s="210"/>
      <c r="F34" s="210"/>
      <c r="G34" s="210">
        <f>E34-F34</f>
        <v>0</v>
      </c>
      <c r="H34" s="210"/>
      <c r="I34" s="210"/>
    </row>
    <row r="35" spans="2:9" ht="12.75">
      <c r="B35" s="84"/>
      <c r="C35" s="69">
        <v>225</v>
      </c>
      <c r="D35" s="2" t="s">
        <v>17</v>
      </c>
      <c r="E35" s="111">
        <f>SUM(E36:E68)</f>
        <v>229900</v>
      </c>
      <c r="F35" s="111">
        <f>SUM(F36:F68)</f>
        <v>0</v>
      </c>
      <c r="G35" s="111">
        <f t="shared" si="1"/>
        <v>229900</v>
      </c>
      <c r="H35" s="111">
        <f>SUM(H36:H68)</f>
        <v>229900</v>
      </c>
      <c r="I35" s="111">
        <f>SUM(I36:I68)</f>
        <v>229900</v>
      </c>
    </row>
    <row r="36" spans="2:9" ht="12.75">
      <c r="B36" s="84"/>
      <c r="C36" s="73"/>
      <c r="D36" s="209" t="s">
        <v>8</v>
      </c>
      <c r="E36" s="210">
        <v>32600</v>
      </c>
      <c r="F36" s="210"/>
      <c r="G36" s="210">
        <f>E36-F36</f>
        <v>32600</v>
      </c>
      <c r="H36" s="210">
        <v>32600</v>
      </c>
      <c r="I36" s="210">
        <v>32600</v>
      </c>
    </row>
    <row r="37" spans="2:9" ht="12.75">
      <c r="B37" s="84"/>
      <c r="C37" s="73"/>
      <c r="D37" s="209" t="s">
        <v>314</v>
      </c>
      <c r="E37" s="210">
        <v>18800</v>
      </c>
      <c r="F37" s="210"/>
      <c r="G37" s="210">
        <f aca="true" t="shared" si="2" ref="G37:G46">E37-F37</f>
        <v>18800</v>
      </c>
      <c r="H37" s="210">
        <v>18800</v>
      </c>
      <c r="I37" s="210">
        <v>18800</v>
      </c>
    </row>
    <row r="38" spans="2:9" ht="24.75" customHeight="1">
      <c r="B38" s="84"/>
      <c r="C38" s="73"/>
      <c r="D38" s="209" t="s">
        <v>140</v>
      </c>
      <c r="E38" s="210">
        <v>33000</v>
      </c>
      <c r="F38" s="210"/>
      <c r="G38" s="210">
        <f>E38-F38</f>
        <v>33000</v>
      </c>
      <c r="H38" s="210">
        <v>33000</v>
      </c>
      <c r="I38" s="210">
        <v>33000</v>
      </c>
    </row>
    <row r="39" spans="2:9" ht="12.75">
      <c r="B39" s="84"/>
      <c r="C39" s="73"/>
      <c r="D39" s="209" t="s">
        <v>141</v>
      </c>
      <c r="E39" s="210">
        <v>26400</v>
      </c>
      <c r="F39" s="210"/>
      <c r="G39" s="210">
        <f t="shared" si="2"/>
        <v>26400</v>
      </c>
      <c r="H39" s="210">
        <v>26400</v>
      </c>
      <c r="I39" s="210">
        <v>26400</v>
      </c>
    </row>
    <row r="40" spans="2:9" ht="12.75">
      <c r="B40" s="84"/>
      <c r="C40" s="73"/>
      <c r="D40" s="177" t="s">
        <v>137</v>
      </c>
      <c r="E40" s="210"/>
      <c r="F40" s="210"/>
      <c r="G40" s="210">
        <f t="shared" si="2"/>
        <v>0</v>
      </c>
      <c r="H40" s="210"/>
      <c r="I40" s="210"/>
    </row>
    <row r="41" spans="2:9" ht="12.75">
      <c r="B41" s="84"/>
      <c r="C41" s="73"/>
      <c r="D41" s="209" t="s">
        <v>31</v>
      </c>
      <c r="E41" s="210">
        <v>27000</v>
      </c>
      <c r="F41" s="210"/>
      <c r="G41" s="210">
        <f t="shared" si="2"/>
        <v>27000</v>
      </c>
      <c r="H41" s="210">
        <v>27000</v>
      </c>
      <c r="I41" s="210">
        <v>27000</v>
      </c>
    </row>
    <row r="42" spans="2:9" ht="12.75">
      <c r="B42" s="84"/>
      <c r="C42" s="73"/>
      <c r="D42" s="209" t="s">
        <v>243</v>
      </c>
      <c r="E42" s="210">
        <v>43500</v>
      </c>
      <c r="F42" s="210"/>
      <c r="G42" s="210">
        <f t="shared" si="2"/>
        <v>43500</v>
      </c>
      <c r="H42" s="210">
        <v>43500</v>
      </c>
      <c r="I42" s="210">
        <v>43500</v>
      </c>
    </row>
    <row r="43" spans="2:9" ht="12.75">
      <c r="B43" s="84"/>
      <c r="C43" s="73"/>
      <c r="D43" s="209" t="s">
        <v>242</v>
      </c>
      <c r="E43" s="210">
        <v>17500</v>
      </c>
      <c r="F43" s="210"/>
      <c r="G43" s="210">
        <f t="shared" si="2"/>
        <v>17500</v>
      </c>
      <c r="H43" s="210">
        <v>17500</v>
      </c>
      <c r="I43" s="210">
        <v>17500</v>
      </c>
    </row>
    <row r="44" spans="2:9" ht="12.75">
      <c r="B44" s="84"/>
      <c r="C44" s="73"/>
      <c r="D44" s="177" t="s">
        <v>32</v>
      </c>
      <c r="E44" s="210">
        <v>11600</v>
      </c>
      <c r="F44" s="210"/>
      <c r="G44" s="210">
        <f t="shared" si="2"/>
        <v>11600</v>
      </c>
      <c r="H44" s="210">
        <v>11600</v>
      </c>
      <c r="I44" s="210">
        <v>11600</v>
      </c>
    </row>
    <row r="45" spans="2:9" ht="12.75">
      <c r="B45" s="84"/>
      <c r="C45" s="73"/>
      <c r="D45" s="209" t="s">
        <v>297</v>
      </c>
      <c r="E45" s="212"/>
      <c r="F45" s="210"/>
      <c r="G45" s="210">
        <f t="shared" si="2"/>
        <v>0</v>
      </c>
      <c r="H45" s="212"/>
      <c r="I45" s="212"/>
    </row>
    <row r="46" spans="2:9" ht="12.75">
      <c r="B46" s="84"/>
      <c r="C46" s="73"/>
      <c r="D46" s="209" t="s">
        <v>251</v>
      </c>
      <c r="E46" s="210">
        <v>1800</v>
      </c>
      <c r="F46" s="210"/>
      <c r="G46" s="210">
        <f t="shared" si="2"/>
        <v>1800</v>
      </c>
      <c r="H46" s="210">
        <v>1800</v>
      </c>
      <c r="I46" s="210">
        <v>1800</v>
      </c>
    </row>
    <row r="47" spans="2:9" ht="26.25">
      <c r="B47" s="84"/>
      <c r="C47" s="73"/>
      <c r="D47" s="209" t="s">
        <v>244</v>
      </c>
      <c r="E47" s="210">
        <v>17700</v>
      </c>
      <c r="F47" s="210"/>
      <c r="G47" s="210">
        <f aca="true" t="shared" si="3" ref="G47:G53">E47-F47</f>
        <v>17700</v>
      </c>
      <c r="H47" s="210">
        <v>17700</v>
      </c>
      <c r="I47" s="210">
        <v>17700</v>
      </c>
    </row>
    <row r="48" spans="2:9" ht="12.75">
      <c r="B48" s="84"/>
      <c r="C48" s="73"/>
      <c r="D48" s="103" t="s">
        <v>139</v>
      </c>
      <c r="E48" s="210"/>
      <c r="F48" s="210"/>
      <c r="G48" s="210">
        <f t="shared" si="3"/>
        <v>0</v>
      </c>
      <c r="H48" s="210"/>
      <c r="I48" s="210"/>
    </row>
    <row r="49" spans="2:9" ht="30" customHeight="1">
      <c r="B49" s="84"/>
      <c r="C49" s="73"/>
      <c r="D49" s="209" t="s">
        <v>270</v>
      </c>
      <c r="E49" s="210"/>
      <c r="F49" s="210"/>
      <c r="G49" s="210">
        <f t="shared" si="3"/>
        <v>0</v>
      </c>
      <c r="H49" s="210"/>
      <c r="I49" s="210"/>
    </row>
    <row r="50" spans="2:9" ht="13.5" customHeight="1">
      <c r="B50" s="84"/>
      <c r="C50" s="73"/>
      <c r="D50" s="209" t="s">
        <v>264</v>
      </c>
      <c r="E50" s="210"/>
      <c r="F50" s="210"/>
      <c r="G50" s="210">
        <f t="shared" si="3"/>
        <v>0</v>
      </c>
      <c r="H50" s="210"/>
      <c r="I50" s="210"/>
    </row>
    <row r="51" spans="2:9" ht="12.75">
      <c r="B51" s="84"/>
      <c r="C51" s="73"/>
      <c r="D51" s="209" t="s">
        <v>296</v>
      </c>
      <c r="E51" s="112"/>
      <c r="F51" s="112"/>
      <c r="G51" s="112">
        <f t="shared" si="3"/>
        <v>0</v>
      </c>
      <c r="H51" s="112"/>
      <c r="I51" s="112"/>
    </row>
    <row r="52" spans="2:9" ht="12.75">
      <c r="B52" s="84"/>
      <c r="C52" s="73"/>
      <c r="D52" s="209" t="s">
        <v>334</v>
      </c>
      <c r="E52" s="112"/>
      <c r="F52" s="112"/>
      <c r="G52" s="112">
        <f t="shared" si="3"/>
        <v>0</v>
      </c>
      <c r="H52" s="112"/>
      <c r="I52" s="112"/>
    </row>
    <row r="53" spans="2:9" ht="26.25">
      <c r="B53" s="84"/>
      <c r="C53" s="73"/>
      <c r="D53" s="209" t="s">
        <v>245</v>
      </c>
      <c r="E53" s="112"/>
      <c r="F53" s="112"/>
      <c r="G53" s="112">
        <f t="shared" si="3"/>
        <v>0</v>
      </c>
      <c r="H53" s="112"/>
      <c r="I53" s="112"/>
    </row>
    <row r="54" spans="2:9" ht="12.75">
      <c r="B54" s="84"/>
      <c r="C54" s="73"/>
      <c r="D54" s="209" t="s">
        <v>382</v>
      </c>
      <c r="E54" s="112"/>
      <c r="F54" s="112"/>
      <c r="G54" s="112">
        <f aca="true" t="shared" si="4" ref="G54:G61">E54-F54</f>
        <v>0</v>
      </c>
      <c r="H54" s="112"/>
      <c r="I54" s="112"/>
    </row>
    <row r="55" spans="2:9" ht="26.25">
      <c r="B55" s="84"/>
      <c r="C55" s="73"/>
      <c r="D55" s="209" t="s">
        <v>384</v>
      </c>
      <c r="E55" s="112"/>
      <c r="F55" s="112"/>
      <c r="G55" s="112">
        <f t="shared" si="4"/>
        <v>0</v>
      </c>
      <c r="H55" s="112"/>
      <c r="I55" s="112"/>
    </row>
    <row r="56" spans="2:9" ht="26.25">
      <c r="B56" s="84"/>
      <c r="C56" s="73"/>
      <c r="D56" s="209" t="s">
        <v>383</v>
      </c>
      <c r="E56" s="112"/>
      <c r="F56" s="112"/>
      <c r="G56" s="112">
        <f t="shared" si="4"/>
        <v>0</v>
      </c>
      <c r="H56" s="112"/>
      <c r="I56" s="112"/>
    </row>
    <row r="57" spans="2:9" ht="26.25">
      <c r="B57" s="84"/>
      <c r="C57" s="73"/>
      <c r="D57" s="209" t="s">
        <v>386</v>
      </c>
      <c r="E57" s="112"/>
      <c r="F57" s="112"/>
      <c r="G57" s="112">
        <f t="shared" si="4"/>
        <v>0</v>
      </c>
      <c r="H57" s="112"/>
      <c r="I57" s="112"/>
    </row>
    <row r="58" spans="2:9" ht="26.25">
      <c r="B58" s="84"/>
      <c r="C58" s="73"/>
      <c r="D58" s="209" t="s">
        <v>387</v>
      </c>
      <c r="E58" s="112"/>
      <c r="F58" s="112"/>
      <c r="G58" s="112">
        <f t="shared" si="4"/>
        <v>0</v>
      </c>
      <c r="H58" s="112"/>
      <c r="I58" s="112"/>
    </row>
    <row r="59" spans="2:9" ht="26.25">
      <c r="B59" s="84"/>
      <c r="C59" s="73"/>
      <c r="D59" s="209" t="s">
        <v>317</v>
      </c>
      <c r="E59" s="112"/>
      <c r="F59" s="112"/>
      <c r="G59" s="112">
        <f t="shared" si="4"/>
        <v>0</v>
      </c>
      <c r="H59" s="112"/>
      <c r="I59" s="112"/>
    </row>
    <row r="60" spans="2:9" ht="26.25">
      <c r="B60" s="84"/>
      <c r="C60" s="73"/>
      <c r="D60" s="209" t="s">
        <v>315</v>
      </c>
      <c r="E60" s="112"/>
      <c r="F60" s="112"/>
      <c r="G60" s="112">
        <f t="shared" si="4"/>
        <v>0</v>
      </c>
      <c r="H60" s="112"/>
      <c r="I60" s="112"/>
    </row>
    <row r="61" spans="2:9" ht="12.75">
      <c r="B61" s="84"/>
      <c r="C61" s="73"/>
      <c r="D61" s="209" t="s">
        <v>385</v>
      </c>
      <c r="E61" s="112"/>
      <c r="F61" s="112"/>
      <c r="G61" s="112">
        <f t="shared" si="4"/>
        <v>0</v>
      </c>
      <c r="H61" s="112"/>
      <c r="I61" s="112"/>
    </row>
    <row r="62" spans="2:9" ht="12.75">
      <c r="B62" s="84"/>
      <c r="C62" s="73"/>
      <c r="D62" s="209" t="s">
        <v>381</v>
      </c>
      <c r="E62" s="112"/>
      <c r="F62" s="112"/>
      <c r="G62" s="112">
        <f aca="true" t="shared" si="5" ref="G62:G68">E62-F62</f>
        <v>0</v>
      </c>
      <c r="H62" s="112"/>
      <c r="I62" s="112"/>
    </row>
    <row r="63" spans="2:9" ht="12.75">
      <c r="B63" s="84"/>
      <c r="C63" s="73"/>
      <c r="D63" s="209" t="s">
        <v>313</v>
      </c>
      <c r="E63" s="112"/>
      <c r="F63" s="112"/>
      <c r="G63" s="112">
        <f>E63-F63</f>
        <v>0</v>
      </c>
      <c r="H63" s="112"/>
      <c r="I63" s="112"/>
    </row>
    <row r="64" spans="2:9" ht="12.75">
      <c r="B64" s="84"/>
      <c r="C64" s="73"/>
      <c r="D64" s="103" t="s">
        <v>320</v>
      </c>
      <c r="E64" s="112"/>
      <c r="F64" s="112"/>
      <c r="G64" s="112">
        <f>E64-F64</f>
        <v>0</v>
      </c>
      <c r="H64" s="112"/>
      <c r="I64" s="112"/>
    </row>
    <row r="65" spans="2:9" ht="12.75">
      <c r="B65" s="84"/>
      <c r="C65" s="73"/>
      <c r="D65" s="103"/>
      <c r="E65" s="112"/>
      <c r="F65" s="112"/>
      <c r="G65" s="112">
        <f t="shared" si="5"/>
        <v>0</v>
      </c>
      <c r="H65" s="112"/>
      <c r="I65" s="112"/>
    </row>
    <row r="66" spans="2:9" ht="12.75">
      <c r="B66" s="84"/>
      <c r="C66" s="73"/>
      <c r="D66" s="103"/>
      <c r="E66" s="112"/>
      <c r="F66" s="112"/>
      <c r="G66" s="112">
        <f t="shared" si="5"/>
        <v>0</v>
      </c>
      <c r="H66" s="112"/>
      <c r="I66" s="112"/>
    </row>
    <row r="67" spans="2:9" ht="12.75">
      <c r="B67" s="84"/>
      <c r="C67" s="73"/>
      <c r="D67" s="103"/>
      <c r="E67" s="112"/>
      <c r="F67" s="112"/>
      <c r="G67" s="112">
        <f t="shared" si="5"/>
        <v>0</v>
      </c>
      <c r="H67" s="112"/>
      <c r="I67" s="112"/>
    </row>
    <row r="68" spans="2:9" ht="12.75">
      <c r="B68" s="84"/>
      <c r="C68" s="73"/>
      <c r="D68" s="103"/>
      <c r="E68" s="112"/>
      <c r="F68" s="112"/>
      <c r="G68" s="112">
        <f t="shared" si="5"/>
        <v>0</v>
      </c>
      <c r="H68" s="112"/>
      <c r="I68" s="112"/>
    </row>
    <row r="69" spans="2:9" ht="12.75">
      <c r="B69" s="84"/>
      <c r="C69" s="69">
        <v>226</v>
      </c>
      <c r="D69" s="2" t="s">
        <v>18</v>
      </c>
      <c r="E69" s="111">
        <f>SUM(E70:E89)</f>
        <v>1753300</v>
      </c>
      <c r="F69" s="111">
        <f>SUM(F70:F89)</f>
        <v>0</v>
      </c>
      <c r="G69" s="111">
        <f>SUM(G70:G89)</f>
        <v>1753300</v>
      </c>
      <c r="H69" s="111">
        <f>SUM(H70:H89)</f>
        <v>1753300</v>
      </c>
      <c r="I69" s="111">
        <f>SUM(I70:I89)</f>
        <v>1806021</v>
      </c>
    </row>
    <row r="70" spans="2:9" ht="12.75">
      <c r="B70" s="84"/>
      <c r="C70" s="73"/>
      <c r="D70" s="209" t="s">
        <v>9</v>
      </c>
      <c r="E70" s="112"/>
      <c r="F70" s="112"/>
      <c r="G70" s="112">
        <f aca="true" t="shared" si="6" ref="G70:G75">E70-F70</f>
        <v>0</v>
      </c>
      <c r="H70" s="112"/>
      <c r="I70" s="112"/>
    </row>
    <row r="71" spans="2:9" ht="12.75">
      <c r="B71" s="84"/>
      <c r="C71" s="73"/>
      <c r="D71" s="9" t="s">
        <v>10</v>
      </c>
      <c r="E71" s="210">
        <v>117600</v>
      </c>
      <c r="F71" s="210"/>
      <c r="G71" s="210">
        <f t="shared" si="6"/>
        <v>117600</v>
      </c>
      <c r="H71" s="210">
        <v>117600</v>
      </c>
      <c r="I71" s="210">
        <v>121250</v>
      </c>
    </row>
    <row r="72" spans="2:9" ht="12.75">
      <c r="B72" s="84"/>
      <c r="C72" s="73"/>
      <c r="D72" s="9" t="s">
        <v>246</v>
      </c>
      <c r="E72" s="210">
        <v>101800</v>
      </c>
      <c r="F72" s="210"/>
      <c r="G72" s="210">
        <f t="shared" si="6"/>
        <v>101800</v>
      </c>
      <c r="H72" s="210">
        <v>101800</v>
      </c>
      <c r="I72" s="210">
        <f>H72*1.03</f>
        <v>104854</v>
      </c>
    </row>
    <row r="73" spans="2:9" ht="12.75">
      <c r="B73" s="84"/>
      <c r="C73" s="73"/>
      <c r="D73" s="9" t="s">
        <v>33</v>
      </c>
      <c r="E73" s="210"/>
      <c r="F73" s="210"/>
      <c r="G73" s="210">
        <f t="shared" si="6"/>
        <v>0</v>
      </c>
      <c r="H73" s="210"/>
      <c r="I73" s="210"/>
    </row>
    <row r="74" spans="2:9" ht="26.25">
      <c r="B74" s="84"/>
      <c r="C74" s="73"/>
      <c r="D74" s="209" t="s">
        <v>247</v>
      </c>
      <c r="E74" s="210">
        <v>24000</v>
      </c>
      <c r="F74" s="210"/>
      <c r="G74" s="210">
        <f t="shared" si="6"/>
        <v>24000</v>
      </c>
      <c r="H74" s="210">
        <v>24000</v>
      </c>
      <c r="I74" s="210">
        <f>H74*1.03</f>
        <v>24720</v>
      </c>
    </row>
    <row r="75" spans="2:9" ht="26.25">
      <c r="B75" s="84"/>
      <c r="C75" s="73"/>
      <c r="D75" s="209" t="s">
        <v>257</v>
      </c>
      <c r="E75" s="210">
        <v>1489200</v>
      </c>
      <c r="F75" s="210"/>
      <c r="G75" s="210">
        <f t="shared" si="6"/>
        <v>1489200</v>
      </c>
      <c r="H75" s="210">
        <v>1489200</v>
      </c>
      <c r="I75" s="210">
        <f>H75*1.03</f>
        <v>1533876</v>
      </c>
    </row>
    <row r="76" spans="2:9" s="236" customFormat="1" ht="12.75">
      <c r="B76" s="232"/>
      <c r="C76" s="233"/>
      <c r="D76" s="234" t="s">
        <v>292</v>
      </c>
      <c r="E76" s="235">
        <v>2700</v>
      </c>
      <c r="F76" s="235"/>
      <c r="G76" s="235">
        <f aca="true" t="shared" si="7" ref="G76:G83">E76-F76</f>
        <v>2700</v>
      </c>
      <c r="H76" s="235">
        <v>2700</v>
      </c>
      <c r="I76" s="235">
        <f>H76*1.03</f>
        <v>2781</v>
      </c>
    </row>
    <row r="77" spans="2:9" ht="12.75">
      <c r="B77" s="84"/>
      <c r="C77" s="73"/>
      <c r="D77" s="9" t="s">
        <v>294</v>
      </c>
      <c r="E77" s="210">
        <v>18000</v>
      </c>
      <c r="F77" s="210"/>
      <c r="G77" s="210">
        <f>E77-F77</f>
        <v>18000</v>
      </c>
      <c r="H77" s="210">
        <v>18000</v>
      </c>
      <c r="I77" s="210">
        <f>H77*1.03</f>
        <v>18540</v>
      </c>
    </row>
    <row r="78" spans="2:9" ht="12.75">
      <c r="B78" s="84"/>
      <c r="C78" s="73"/>
      <c r="D78" s="209" t="s">
        <v>312</v>
      </c>
      <c r="E78" s="210"/>
      <c r="F78" s="210"/>
      <c r="G78" s="210">
        <f>E78-F78</f>
        <v>0</v>
      </c>
      <c r="H78" s="210"/>
      <c r="I78" s="210"/>
    </row>
    <row r="79" spans="2:9" ht="12.75">
      <c r="B79" s="84"/>
      <c r="C79" s="73"/>
      <c r="D79" s="209" t="s">
        <v>249</v>
      </c>
      <c r="E79" s="112"/>
      <c r="F79" s="112"/>
      <c r="G79" s="112">
        <f>E79-F79</f>
        <v>0</v>
      </c>
      <c r="H79" s="112"/>
      <c r="I79" s="112"/>
    </row>
    <row r="80" spans="2:9" ht="12.75">
      <c r="B80" s="84"/>
      <c r="C80" s="73"/>
      <c r="D80" s="9" t="s">
        <v>293</v>
      </c>
      <c r="E80" s="112"/>
      <c r="F80" s="112"/>
      <c r="G80" s="112">
        <f t="shared" si="7"/>
        <v>0</v>
      </c>
      <c r="H80" s="112"/>
      <c r="I80" s="112"/>
    </row>
    <row r="81" spans="2:9" ht="26.25">
      <c r="B81" s="84"/>
      <c r="C81" s="73"/>
      <c r="D81" s="209" t="s">
        <v>34</v>
      </c>
      <c r="E81" s="112"/>
      <c r="F81" s="112"/>
      <c r="G81" s="112">
        <f t="shared" si="7"/>
        <v>0</v>
      </c>
      <c r="H81" s="112"/>
      <c r="I81" s="112"/>
    </row>
    <row r="82" spans="2:9" ht="26.25">
      <c r="B82" s="84"/>
      <c r="C82" s="73"/>
      <c r="D82" s="9" t="s">
        <v>302</v>
      </c>
      <c r="E82" s="112"/>
      <c r="F82" s="112"/>
      <c r="G82" s="112">
        <f t="shared" si="7"/>
        <v>0</v>
      </c>
      <c r="H82" s="112"/>
      <c r="I82" s="112"/>
    </row>
    <row r="83" spans="2:9" ht="26.25">
      <c r="B83" s="84"/>
      <c r="C83" s="73"/>
      <c r="D83" s="209" t="s">
        <v>248</v>
      </c>
      <c r="E83" s="112"/>
      <c r="F83" s="112"/>
      <c r="G83" s="112">
        <f t="shared" si="7"/>
        <v>0</v>
      </c>
      <c r="H83" s="112"/>
      <c r="I83" s="112"/>
    </row>
    <row r="84" spans="2:9" ht="26.25">
      <c r="B84" s="84"/>
      <c r="C84" s="73"/>
      <c r="D84" s="9" t="s">
        <v>319</v>
      </c>
      <c r="E84" s="112"/>
      <c r="F84" s="112"/>
      <c r="G84" s="112">
        <f aca="true" t="shared" si="8" ref="G84:G89">E84-F84</f>
        <v>0</v>
      </c>
      <c r="H84" s="112"/>
      <c r="I84" s="112"/>
    </row>
    <row r="85" spans="2:9" ht="26.25">
      <c r="B85" s="84"/>
      <c r="C85" s="73"/>
      <c r="D85" s="9" t="s">
        <v>301</v>
      </c>
      <c r="E85" s="210"/>
      <c r="F85" s="210"/>
      <c r="G85" s="210">
        <f>E85-F85</f>
        <v>0</v>
      </c>
      <c r="H85" s="210"/>
      <c r="I85" s="210"/>
    </row>
    <row r="86" spans="2:9" ht="12.75">
      <c r="B86" s="84"/>
      <c r="C86" s="73"/>
      <c r="D86" s="10"/>
      <c r="E86" s="112"/>
      <c r="F86" s="112"/>
      <c r="G86" s="112">
        <f t="shared" si="8"/>
        <v>0</v>
      </c>
      <c r="H86" s="112"/>
      <c r="I86" s="112"/>
    </row>
    <row r="87" spans="2:9" ht="12.75">
      <c r="B87" s="84"/>
      <c r="C87" s="73"/>
      <c r="D87" s="10"/>
      <c r="E87" s="112"/>
      <c r="F87" s="112"/>
      <c r="G87" s="112">
        <f t="shared" si="8"/>
        <v>0</v>
      </c>
      <c r="H87" s="112"/>
      <c r="I87" s="112"/>
    </row>
    <row r="88" spans="2:9" ht="12.75">
      <c r="B88" s="84"/>
      <c r="C88" s="73"/>
      <c r="D88" s="10"/>
      <c r="E88" s="112"/>
      <c r="F88" s="112"/>
      <c r="G88" s="112">
        <f t="shared" si="8"/>
        <v>0</v>
      </c>
      <c r="H88" s="112"/>
      <c r="I88" s="112"/>
    </row>
    <row r="89" spans="2:9" ht="12.75">
      <c r="B89" s="84"/>
      <c r="C89" s="73"/>
      <c r="D89" s="10"/>
      <c r="E89" s="112"/>
      <c r="F89" s="112"/>
      <c r="G89" s="112">
        <f t="shared" si="8"/>
        <v>0</v>
      </c>
      <c r="H89" s="112"/>
      <c r="I89" s="112"/>
    </row>
    <row r="90" spans="2:9" ht="12.75">
      <c r="B90" s="84"/>
      <c r="C90" s="91">
        <v>227</v>
      </c>
      <c r="D90" s="2" t="s">
        <v>117</v>
      </c>
      <c r="E90" s="111">
        <f>SUM(E91:E93)</f>
        <v>0</v>
      </c>
      <c r="F90" s="111">
        <f>SUM(F91:F93)</f>
        <v>0</v>
      </c>
      <c r="G90" s="111">
        <f aca="true" t="shared" si="9" ref="G90:G97">E90-F90</f>
        <v>0</v>
      </c>
      <c r="H90" s="111">
        <f>SUM(H91:H93)</f>
        <v>0</v>
      </c>
      <c r="I90" s="111">
        <f>SUM(I91:I93)</f>
        <v>0</v>
      </c>
    </row>
    <row r="91" spans="2:9" ht="12" customHeight="1">
      <c r="B91" s="84"/>
      <c r="C91" s="66"/>
      <c r="D91" s="9" t="s">
        <v>118</v>
      </c>
      <c r="E91" s="210"/>
      <c r="F91" s="210"/>
      <c r="G91" s="210">
        <f t="shared" si="9"/>
        <v>0</v>
      </c>
      <c r="H91" s="210"/>
      <c r="I91" s="210"/>
    </row>
    <row r="92" spans="2:9" ht="12.75">
      <c r="B92" s="84"/>
      <c r="C92" s="73"/>
      <c r="D92" s="9"/>
      <c r="E92" s="112"/>
      <c r="F92" s="112"/>
      <c r="G92" s="112">
        <f t="shared" si="9"/>
        <v>0</v>
      </c>
      <c r="H92" s="112"/>
      <c r="I92" s="112"/>
    </row>
    <row r="93" spans="2:9" ht="12.75">
      <c r="B93" s="84"/>
      <c r="C93" s="73"/>
      <c r="D93" s="9"/>
      <c r="E93" s="112"/>
      <c r="F93" s="112"/>
      <c r="G93" s="112">
        <f t="shared" si="9"/>
        <v>0</v>
      </c>
      <c r="H93" s="112"/>
      <c r="I93" s="112"/>
    </row>
    <row r="94" spans="2:9" ht="12.75">
      <c r="B94" s="84"/>
      <c r="C94" s="69">
        <v>310</v>
      </c>
      <c r="D94" s="2" t="s">
        <v>19</v>
      </c>
      <c r="E94" s="111">
        <f>SUM(E95:E102)</f>
        <v>0</v>
      </c>
      <c r="F94" s="111">
        <f>SUM(F95:F102)</f>
        <v>0</v>
      </c>
      <c r="G94" s="111">
        <f t="shared" si="9"/>
        <v>0</v>
      </c>
      <c r="H94" s="111">
        <f>SUM(H95:H102)</f>
        <v>0</v>
      </c>
      <c r="I94" s="111">
        <f>SUM(I95:I102)</f>
        <v>0</v>
      </c>
    </row>
    <row r="95" spans="2:9" ht="12.75">
      <c r="B95" s="84"/>
      <c r="C95" s="73"/>
      <c r="D95" s="9"/>
      <c r="E95" s="112"/>
      <c r="F95" s="112"/>
      <c r="G95" s="112">
        <f t="shared" si="9"/>
        <v>0</v>
      </c>
      <c r="H95" s="112"/>
      <c r="I95" s="112"/>
    </row>
    <row r="96" spans="2:9" ht="12.75">
      <c r="B96" s="84"/>
      <c r="C96" s="73"/>
      <c r="D96" s="9"/>
      <c r="E96" s="112"/>
      <c r="F96" s="112"/>
      <c r="G96" s="112">
        <f t="shared" si="9"/>
        <v>0</v>
      </c>
      <c r="H96" s="112"/>
      <c r="I96" s="112"/>
    </row>
    <row r="97" spans="2:9" ht="12.75">
      <c r="B97" s="84"/>
      <c r="C97" s="73"/>
      <c r="D97" s="9"/>
      <c r="E97" s="112"/>
      <c r="F97" s="112"/>
      <c r="G97" s="112">
        <f t="shared" si="9"/>
        <v>0</v>
      </c>
      <c r="H97" s="112"/>
      <c r="I97" s="112"/>
    </row>
    <row r="98" spans="2:9" ht="12.75">
      <c r="B98" s="84"/>
      <c r="C98" s="73"/>
      <c r="D98" s="9"/>
      <c r="E98" s="112"/>
      <c r="F98" s="112"/>
      <c r="G98" s="112">
        <f>E98-F98</f>
        <v>0</v>
      </c>
      <c r="H98" s="112"/>
      <c r="I98" s="112"/>
    </row>
    <row r="99" spans="2:9" ht="12.75">
      <c r="B99" s="84"/>
      <c r="C99" s="73"/>
      <c r="D99" s="9"/>
      <c r="E99" s="112"/>
      <c r="F99" s="112"/>
      <c r="G99" s="112">
        <f>E99-F99</f>
        <v>0</v>
      </c>
      <c r="H99" s="112"/>
      <c r="I99" s="112"/>
    </row>
    <row r="100" spans="2:9" ht="12.75" hidden="1">
      <c r="B100" s="84"/>
      <c r="C100" s="73"/>
      <c r="D100" s="9"/>
      <c r="E100" s="112"/>
      <c r="F100" s="112"/>
      <c r="G100" s="112">
        <f>E100-F100</f>
        <v>0</v>
      </c>
      <c r="H100" s="112"/>
      <c r="I100" s="112"/>
    </row>
    <row r="101" spans="2:9" ht="12.75" hidden="1">
      <c r="B101" s="84"/>
      <c r="C101" s="73"/>
      <c r="D101" s="9"/>
      <c r="E101" s="112"/>
      <c r="F101" s="112"/>
      <c r="G101" s="112">
        <f>E101-F101</f>
        <v>0</v>
      </c>
      <c r="H101" s="112"/>
      <c r="I101" s="112"/>
    </row>
    <row r="102" spans="2:9" ht="12.75" hidden="1">
      <c r="B102" s="84"/>
      <c r="C102" s="73"/>
      <c r="D102" s="9"/>
      <c r="E102" s="112"/>
      <c r="F102" s="112"/>
      <c r="G102" s="112">
        <f>E102-F102</f>
        <v>0</v>
      </c>
      <c r="H102" s="112"/>
      <c r="I102" s="112"/>
    </row>
    <row r="103" spans="2:9" ht="12.75">
      <c r="B103" s="97"/>
      <c r="C103" s="98">
        <v>340</v>
      </c>
      <c r="D103" s="99" t="s">
        <v>78</v>
      </c>
      <c r="E103" s="118">
        <f>E104+E112+E117+E127+E141+E123+E108</f>
        <v>130000</v>
      </c>
      <c r="F103" s="118">
        <f>F104+F112+F117+F127+F141+F123+F108</f>
        <v>0</v>
      </c>
      <c r="G103" s="118">
        <f>G104+G112+G117+G127+G141+G123+G108</f>
        <v>130000</v>
      </c>
      <c r="H103" s="118">
        <f>H104+H112+H117+H127+H141+H123+H108</f>
        <v>130000</v>
      </c>
      <c r="I103" s="118">
        <f>I104+I112+I117+I127+I141+I123+I108</f>
        <v>137800</v>
      </c>
    </row>
    <row r="104" spans="2:9" ht="39">
      <c r="B104" s="84"/>
      <c r="C104" s="69">
        <v>341</v>
      </c>
      <c r="D104" s="2" t="s">
        <v>120</v>
      </c>
      <c r="E104" s="111">
        <f>SUM(E105:E107)</f>
        <v>0</v>
      </c>
      <c r="F104" s="111">
        <f>SUM(F105:F107)</f>
        <v>0</v>
      </c>
      <c r="G104" s="111">
        <f aca="true" t="shared" si="10" ref="G104:G111">E104-F104</f>
        <v>0</v>
      </c>
      <c r="H104" s="111">
        <f>SUM(H105:H107)</f>
        <v>0</v>
      </c>
      <c r="I104" s="111">
        <f>SUM(I105:I107)</f>
        <v>0</v>
      </c>
    </row>
    <row r="105" spans="2:9" ht="12" customHeight="1">
      <c r="B105" s="84"/>
      <c r="C105" s="73"/>
      <c r="D105" s="9" t="s">
        <v>15</v>
      </c>
      <c r="E105" s="210"/>
      <c r="F105" s="210"/>
      <c r="G105" s="210">
        <f t="shared" si="10"/>
        <v>0</v>
      </c>
      <c r="H105" s="210"/>
      <c r="I105" s="210"/>
    </row>
    <row r="106" spans="2:9" ht="12.75">
      <c r="B106" s="84"/>
      <c r="C106" s="73"/>
      <c r="D106" s="9"/>
      <c r="E106" s="112"/>
      <c r="F106" s="112"/>
      <c r="G106" s="112">
        <f t="shared" si="10"/>
        <v>0</v>
      </c>
      <c r="H106" s="112"/>
      <c r="I106" s="112"/>
    </row>
    <row r="107" spans="2:9" ht="12.75">
      <c r="B107" s="84"/>
      <c r="C107" s="73"/>
      <c r="D107" s="9"/>
      <c r="E107" s="112"/>
      <c r="F107" s="112"/>
      <c r="G107" s="112">
        <f t="shared" si="10"/>
        <v>0</v>
      </c>
      <c r="H107" s="112"/>
      <c r="I107" s="112"/>
    </row>
    <row r="108" spans="2:9" ht="12.75">
      <c r="B108" s="84"/>
      <c r="C108" s="69">
        <v>342</v>
      </c>
      <c r="D108" s="2" t="s">
        <v>126</v>
      </c>
      <c r="E108" s="111">
        <f>SUM(E109:E111)</f>
        <v>0</v>
      </c>
      <c r="F108" s="111">
        <f>SUM(F109:F111)</f>
        <v>0</v>
      </c>
      <c r="G108" s="111">
        <f t="shared" si="10"/>
        <v>0</v>
      </c>
      <c r="H108" s="111">
        <f>SUM(H109:H111)</f>
        <v>0</v>
      </c>
      <c r="I108" s="111">
        <f>SUM(I109:I111)</f>
        <v>0</v>
      </c>
    </row>
    <row r="109" spans="2:9" ht="12" customHeight="1">
      <c r="B109" s="84"/>
      <c r="C109" s="73"/>
      <c r="D109" s="9" t="s">
        <v>250</v>
      </c>
      <c r="E109" s="112"/>
      <c r="F109" s="112"/>
      <c r="G109" s="112">
        <f t="shared" si="10"/>
        <v>0</v>
      </c>
      <c r="H109" s="112"/>
      <c r="I109" s="112"/>
    </row>
    <row r="110" spans="2:9" ht="12.75">
      <c r="B110" s="84"/>
      <c r="C110" s="73"/>
      <c r="D110" s="9"/>
      <c r="E110" s="112"/>
      <c r="F110" s="112"/>
      <c r="G110" s="112">
        <f t="shared" si="10"/>
        <v>0</v>
      </c>
      <c r="H110" s="112"/>
      <c r="I110" s="112"/>
    </row>
    <row r="111" spans="2:9" ht="12.75">
      <c r="B111" s="84"/>
      <c r="C111" s="73"/>
      <c r="D111" s="9"/>
      <c r="E111" s="112"/>
      <c r="F111" s="112"/>
      <c r="G111" s="112">
        <f t="shared" si="10"/>
        <v>0</v>
      </c>
      <c r="H111" s="112"/>
      <c r="I111" s="112"/>
    </row>
    <row r="112" spans="2:9" ht="26.25">
      <c r="B112" s="84"/>
      <c r="C112" s="69">
        <v>343</v>
      </c>
      <c r="D112" s="2" t="s">
        <v>121</v>
      </c>
      <c r="E112" s="111">
        <f>SUM(E113:E116)</f>
        <v>0</v>
      </c>
      <c r="F112" s="111">
        <f>SUM(F113:F116)</f>
        <v>0</v>
      </c>
      <c r="G112" s="111">
        <f>SUM(G113:G116)</f>
        <v>0</v>
      </c>
      <c r="H112" s="111">
        <f>SUM(H113:H116)</f>
        <v>0</v>
      </c>
      <c r="I112" s="111">
        <f>SUM(I113:I116)</f>
        <v>0</v>
      </c>
    </row>
    <row r="113" spans="2:9" ht="12.75">
      <c r="B113" s="84"/>
      <c r="C113" s="73"/>
      <c r="D113" s="9" t="s">
        <v>14</v>
      </c>
      <c r="E113" s="210"/>
      <c r="F113" s="210"/>
      <c r="G113" s="210">
        <f>E113-F113</f>
        <v>0</v>
      </c>
      <c r="H113" s="210"/>
      <c r="I113" s="210"/>
    </row>
    <row r="114" spans="2:9" ht="12.75">
      <c r="B114" s="84"/>
      <c r="C114" s="73"/>
      <c r="D114" s="14" t="s">
        <v>21</v>
      </c>
      <c r="E114" s="210"/>
      <c r="F114" s="210"/>
      <c r="G114" s="210">
        <f>E114-F114</f>
        <v>0</v>
      </c>
      <c r="H114" s="210">
        <v>0</v>
      </c>
      <c r="I114" s="210">
        <v>0</v>
      </c>
    </row>
    <row r="115" spans="2:9" ht="12.75">
      <c r="B115" s="84"/>
      <c r="C115" s="73"/>
      <c r="D115" s="9" t="s">
        <v>125</v>
      </c>
      <c r="E115" s="112"/>
      <c r="F115" s="112"/>
      <c r="G115" s="112">
        <f>E115-F115</f>
        <v>0</v>
      </c>
      <c r="H115" s="112"/>
      <c r="I115" s="112"/>
    </row>
    <row r="116" spans="2:9" ht="12.75">
      <c r="B116" s="84"/>
      <c r="C116" s="73"/>
      <c r="D116" s="9"/>
      <c r="E116" s="112"/>
      <c r="F116" s="112"/>
      <c r="G116" s="112">
        <f>E116-F116</f>
        <v>0</v>
      </c>
      <c r="H116" s="112"/>
      <c r="I116" s="112"/>
    </row>
    <row r="117" spans="2:9" ht="26.25">
      <c r="B117" s="84"/>
      <c r="C117" s="69">
        <v>344</v>
      </c>
      <c r="D117" s="2" t="s">
        <v>122</v>
      </c>
      <c r="E117" s="111">
        <f>SUM(E118:E122)</f>
        <v>80000</v>
      </c>
      <c r="F117" s="111">
        <f>SUM(F118:F122)</f>
        <v>0</v>
      </c>
      <c r="G117" s="111">
        <f>SUM(G118:G122)</f>
        <v>80000</v>
      </c>
      <c r="H117" s="111">
        <f>SUM(H118:H122)</f>
        <v>80000</v>
      </c>
      <c r="I117" s="111">
        <f>SUM(I118:I122)</f>
        <v>84800</v>
      </c>
    </row>
    <row r="118" spans="2:9" ht="12.75">
      <c r="B118" s="84"/>
      <c r="C118" s="73"/>
      <c r="D118" s="14" t="s">
        <v>16</v>
      </c>
      <c r="E118" s="210">
        <v>60000</v>
      </c>
      <c r="F118" s="210"/>
      <c r="G118" s="210">
        <f>E118-F118</f>
        <v>60000</v>
      </c>
      <c r="H118" s="210">
        <v>60000</v>
      </c>
      <c r="I118" s="210">
        <f>H118*1.06</f>
        <v>63600</v>
      </c>
    </row>
    <row r="119" spans="2:9" ht="12.75">
      <c r="B119" s="84"/>
      <c r="C119" s="73"/>
      <c r="D119" s="9" t="s">
        <v>27</v>
      </c>
      <c r="E119" s="210">
        <v>10000</v>
      </c>
      <c r="F119" s="210"/>
      <c r="G119" s="210">
        <f>E119-F119</f>
        <v>10000</v>
      </c>
      <c r="H119" s="210">
        <v>10000</v>
      </c>
      <c r="I119" s="210">
        <f>H119*1.06</f>
        <v>10600</v>
      </c>
    </row>
    <row r="120" spans="2:9" ht="26.25">
      <c r="B120" s="84"/>
      <c r="C120" s="73"/>
      <c r="D120" s="9" t="s">
        <v>256</v>
      </c>
      <c r="E120" s="210">
        <v>10000</v>
      </c>
      <c r="F120" s="210"/>
      <c r="G120" s="210">
        <f>E120-F120</f>
        <v>10000</v>
      </c>
      <c r="H120" s="210">
        <v>10000</v>
      </c>
      <c r="I120" s="210">
        <f>H120*1.06</f>
        <v>10600</v>
      </c>
    </row>
    <row r="121" spans="2:9" ht="12.75">
      <c r="B121" s="84"/>
      <c r="C121" s="73"/>
      <c r="D121" s="62" t="s">
        <v>335</v>
      </c>
      <c r="E121" s="112"/>
      <c r="F121" s="112"/>
      <c r="G121" s="112">
        <f aca="true" t="shared" si="11" ref="G121:G126">E121-F121</f>
        <v>0</v>
      </c>
      <c r="H121" s="112"/>
      <c r="I121" s="112"/>
    </row>
    <row r="122" spans="2:9" ht="12.75">
      <c r="B122" s="84"/>
      <c r="C122" s="73"/>
      <c r="D122" s="9"/>
      <c r="E122" s="112"/>
      <c r="F122" s="112"/>
      <c r="G122" s="112">
        <f t="shared" si="11"/>
        <v>0</v>
      </c>
      <c r="H122" s="112"/>
      <c r="I122" s="112"/>
    </row>
    <row r="123" spans="2:9" ht="12.75">
      <c r="B123" s="84"/>
      <c r="C123" s="69">
        <v>345</v>
      </c>
      <c r="D123" s="2" t="s">
        <v>166</v>
      </c>
      <c r="E123" s="111">
        <f>SUM(E124:E126)</f>
        <v>0</v>
      </c>
      <c r="F123" s="111">
        <f>SUM(F124:F126)</f>
        <v>0</v>
      </c>
      <c r="G123" s="111">
        <f t="shared" si="11"/>
        <v>0</v>
      </c>
      <c r="H123" s="111">
        <f>SUM(H124:H126)</f>
        <v>0</v>
      </c>
      <c r="I123" s="111">
        <f>SUM(I124:I126)</f>
        <v>0</v>
      </c>
    </row>
    <row r="124" spans="2:9" ht="12" customHeight="1">
      <c r="B124" s="84"/>
      <c r="C124" s="73"/>
      <c r="D124" s="9" t="s">
        <v>166</v>
      </c>
      <c r="E124" s="112"/>
      <c r="F124" s="112"/>
      <c r="G124" s="112">
        <f t="shared" si="11"/>
        <v>0</v>
      </c>
      <c r="H124" s="112"/>
      <c r="I124" s="112"/>
    </row>
    <row r="125" spans="2:9" ht="12.75">
      <c r="B125" s="84"/>
      <c r="C125" s="73"/>
      <c r="D125" s="9"/>
      <c r="E125" s="112"/>
      <c r="F125" s="112"/>
      <c r="G125" s="112">
        <f t="shared" si="11"/>
        <v>0</v>
      </c>
      <c r="H125" s="112"/>
      <c r="I125" s="112"/>
    </row>
    <row r="126" spans="2:9" ht="12.75">
      <c r="B126" s="84"/>
      <c r="C126" s="73"/>
      <c r="D126" s="9"/>
      <c r="E126" s="112"/>
      <c r="F126" s="112"/>
      <c r="G126" s="112">
        <f t="shared" si="11"/>
        <v>0</v>
      </c>
      <c r="H126" s="112"/>
      <c r="I126" s="112"/>
    </row>
    <row r="127" spans="2:9" ht="26.25">
      <c r="B127" s="84"/>
      <c r="C127" s="69">
        <v>346</v>
      </c>
      <c r="D127" s="2" t="s">
        <v>123</v>
      </c>
      <c r="E127" s="111">
        <f>SUM(E128:E140)</f>
        <v>50000</v>
      </c>
      <c r="F127" s="111">
        <f>SUM(F128:F140)</f>
        <v>0</v>
      </c>
      <c r="G127" s="111">
        <f>SUM(G128:G140)</f>
        <v>50000</v>
      </c>
      <c r="H127" s="111">
        <f>SUM(H128:H140)</f>
        <v>50000</v>
      </c>
      <c r="I127" s="111">
        <f>SUM(I128:I140)</f>
        <v>53000</v>
      </c>
    </row>
    <row r="128" spans="2:9" ht="27" customHeight="1">
      <c r="B128" s="84"/>
      <c r="C128" s="73"/>
      <c r="D128" s="9" t="s">
        <v>26</v>
      </c>
      <c r="E128" s="210">
        <v>10000</v>
      </c>
      <c r="F128" s="210"/>
      <c r="G128" s="210">
        <f>E128-F128</f>
        <v>10000</v>
      </c>
      <c r="H128" s="210">
        <v>10000</v>
      </c>
      <c r="I128" s="210">
        <f>H128*1.06</f>
        <v>10600</v>
      </c>
    </row>
    <row r="129" spans="2:9" ht="12.75">
      <c r="B129" s="84"/>
      <c r="C129" s="75"/>
      <c r="D129" s="17" t="s">
        <v>388</v>
      </c>
      <c r="E129" s="210">
        <v>40000</v>
      </c>
      <c r="F129" s="210"/>
      <c r="G129" s="210">
        <f>E129-F129</f>
        <v>40000</v>
      </c>
      <c r="H129" s="210">
        <v>40000</v>
      </c>
      <c r="I129" s="210">
        <f>H129*1.06</f>
        <v>42400</v>
      </c>
    </row>
    <row r="130" spans="2:9" ht="12.75">
      <c r="B130" s="84"/>
      <c r="C130" s="73"/>
      <c r="D130" s="62" t="s">
        <v>263</v>
      </c>
      <c r="E130" s="112"/>
      <c r="F130" s="112"/>
      <c r="G130" s="112">
        <f aca="true" t="shared" si="12" ref="G130:G140">E130-F130</f>
        <v>0</v>
      </c>
      <c r="H130" s="112"/>
      <c r="I130" s="112"/>
    </row>
    <row r="131" spans="2:9" ht="12.75">
      <c r="B131" s="84"/>
      <c r="C131" s="73"/>
      <c r="D131" s="62" t="s">
        <v>255</v>
      </c>
      <c r="E131" s="210"/>
      <c r="F131" s="210"/>
      <c r="G131" s="210">
        <f>E131-F131</f>
        <v>0</v>
      </c>
      <c r="H131" s="210"/>
      <c r="I131" s="210"/>
    </row>
    <row r="132" spans="2:9" ht="26.25">
      <c r="B132" s="84"/>
      <c r="C132" s="73"/>
      <c r="D132" s="9" t="s">
        <v>254</v>
      </c>
      <c r="E132" s="112"/>
      <c r="F132" s="112"/>
      <c r="G132" s="112">
        <f t="shared" si="12"/>
        <v>0</v>
      </c>
      <c r="H132" s="112"/>
      <c r="I132" s="112"/>
    </row>
    <row r="133" spans="2:9" ht="12.75">
      <c r="B133" s="84"/>
      <c r="C133" s="73"/>
      <c r="D133" s="9" t="s">
        <v>28</v>
      </c>
      <c r="E133" s="112"/>
      <c r="F133" s="112"/>
      <c r="G133" s="112">
        <f t="shared" si="12"/>
        <v>0</v>
      </c>
      <c r="H133" s="112"/>
      <c r="I133" s="112"/>
    </row>
    <row r="134" spans="2:9" ht="12.75">
      <c r="B134" s="84"/>
      <c r="C134" s="73"/>
      <c r="D134" s="9" t="s">
        <v>252</v>
      </c>
      <c r="E134" s="112"/>
      <c r="F134" s="112"/>
      <c r="G134" s="112">
        <f t="shared" si="12"/>
        <v>0</v>
      </c>
      <c r="H134" s="112"/>
      <c r="I134" s="112"/>
    </row>
    <row r="135" spans="2:9" ht="12.75">
      <c r="B135" s="84"/>
      <c r="C135" s="73"/>
      <c r="D135" s="9" t="s">
        <v>253</v>
      </c>
      <c r="E135" s="112"/>
      <c r="F135" s="112"/>
      <c r="G135" s="112">
        <f t="shared" si="12"/>
        <v>0</v>
      </c>
      <c r="H135" s="112"/>
      <c r="I135" s="112"/>
    </row>
    <row r="136" spans="2:9" ht="12.75">
      <c r="B136" s="84"/>
      <c r="C136" s="73"/>
      <c r="D136" s="9" t="s">
        <v>262</v>
      </c>
      <c r="E136" s="112"/>
      <c r="F136" s="112"/>
      <c r="G136" s="112">
        <f t="shared" si="12"/>
        <v>0</v>
      </c>
      <c r="H136" s="112"/>
      <c r="I136" s="112"/>
    </row>
    <row r="137" spans="2:9" ht="12.75">
      <c r="B137" s="84"/>
      <c r="C137" s="73"/>
      <c r="D137" s="9"/>
      <c r="E137" s="112"/>
      <c r="F137" s="112"/>
      <c r="G137" s="112">
        <f t="shared" si="12"/>
        <v>0</v>
      </c>
      <c r="H137" s="112"/>
      <c r="I137" s="112"/>
    </row>
    <row r="138" spans="2:9" ht="12.75">
      <c r="B138" s="84"/>
      <c r="C138" s="73"/>
      <c r="D138" s="9"/>
      <c r="E138" s="112"/>
      <c r="F138" s="112"/>
      <c r="G138" s="112">
        <f t="shared" si="12"/>
        <v>0</v>
      </c>
      <c r="H138" s="112"/>
      <c r="I138" s="112"/>
    </row>
    <row r="139" spans="2:9" ht="12.75">
      <c r="B139" s="84"/>
      <c r="C139" s="73"/>
      <c r="D139" s="9"/>
      <c r="E139" s="112"/>
      <c r="F139" s="112"/>
      <c r="G139" s="112">
        <f t="shared" si="12"/>
        <v>0</v>
      </c>
      <c r="H139" s="112"/>
      <c r="I139" s="112"/>
    </row>
    <row r="140" spans="2:9" ht="12.75">
      <c r="B140" s="84"/>
      <c r="C140" s="73"/>
      <c r="D140" s="9"/>
      <c r="E140" s="112"/>
      <c r="F140" s="112"/>
      <c r="G140" s="112">
        <f t="shared" si="12"/>
        <v>0</v>
      </c>
      <c r="H140" s="112"/>
      <c r="I140" s="112"/>
    </row>
    <row r="141" spans="2:9" ht="39">
      <c r="B141" s="84"/>
      <c r="C141" s="69">
        <v>349</v>
      </c>
      <c r="D141" s="2" t="s">
        <v>124</v>
      </c>
      <c r="E141" s="111">
        <f>SUM(E142:E144)</f>
        <v>0</v>
      </c>
      <c r="F141" s="111">
        <f>SUM(F142:F144)</f>
        <v>0</v>
      </c>
      <c r="G141" s="111">
        <f aca="true" t="shared" si="13" ref="G141:G159">E141-F141</f>
        <v>0</v>
      </c>
      <c r="H141" s="111">
        <f>SUM(H142:H144)</f>
        <v>0</v>
      </c>
      <c r="I141" s="111">
        <f>SUM(I142:I144)</f>
        <v>0</v>
      </c>
    </row>
    <row r="142" spans="2:9" ht="12" customHeight="1">
      <c r="B142" s="84"/>
      <c r="C142" s="73"/>
      <c r="D142" s="9" t="s">
        <v>336</v>
      </c>
      <c r="E142" s="112"/>
      <c r="F142" s="112"/>
      <c r="G142" s="112">
        <f t="shared" si="13"/>
        <v>0</v>
      </c>
      <c r="H142" s="112"/>
      <c r="I142" s="112"/>
    </row>
    <row r="143" spans="2:9" ht="12.75">
      <c r="B143" s="84"/>
      <c r="C143" s="73"/>
      <c r="D143" s="9"/>
      <c r="E143" s="112"/>
      <c r="F143" s="112"/>
      <c r="G143" s="112">
        <f t="shared" si="13"/>
        <v>0</v>
      </c>
      <c r="H143" s="112"/>
      <c r="I143" s="112"/>
    </row>
    <row r="144" spans="2:9" ht="12.75">
      <c r="B144" s="84"/>
      <c r="C144" s="73"/>
      <c r="D144" s="9"/>
      <c r="E144" s="112"/>
      <c r="F144" s="112"/>
      <c r="G144" s="112">
        <f t="shared" si="13"/>
        <v>0</v>
      </c>
      <c r="H144" s="112"/>
      <c r="I144" s="112"/>
    </row>
    <row r="145" spans="2:9" ht="12.75">
      <c r="B145" s="84"/>
      <c r="C145" s="68"/>
      <c r="D145" s="19" t="s">
        <v>86</v>
      </c>
      <c r="E145" s="117">
        <f>E146</f>
        <v>0</v>
      </c>
      <c r="F145" s="117">
        <f>F146</f>
        <v>0</v>
      </c>
      <c r="G145" s="117">
        <f t="shared" si="13"/>
        <v>0</v>
      </c>
      <c r="H145" s="117">
        <f>H146</f>
        <v>0</v>
      </c>
      <c r="I145" s="117">
        <f>I146</f>
        <v>0</v>
      </c>
    </row>
    <row r="146" spans="2:9" ht="12.75">
      <c r="B146" s="84">
        <v>831</v>
      </c>
      <c r="C146" s="76">
        <v>293</v>
      </c>
      <c r="D146" s="16" t="s">
        <v>87</v>
      </c>
      <c r="E146" s="118">
        <f>SUM(E147:E148)</f>
        <v>0</v>
      </c>
      <c r="F146" s="118">
        <f>SUM(F147:F148)</f>
        <v>0</v>
      </c>
      <c r="G146" s="118">
        <f t="shared" si="13"/>
        <v>0</v>
      </c>
      <c r="H146" s="118">
        <f>SUM(H147:H148)</f>
        <v>0</v>
      </c>
      <c r="I146" s="118">
        <f>SUM(I147:I148)</f>
        <v>0</v>
      </c>
    </row>
    <row r="147" spans="2:9" ht="12" customHeight="1">
      <c r="B147" s="84"/>
      <c r="C147" s="73"/>
      <c r="D147" s="9" t="s">
        <v>88</v>
      </c>
      <c r="E147" s="112"/>
      <c r="F147" s="112"/>
      <c r="G147" s="112">
        <f t="shared" si="13"/>
        <v>0</v>
      </c>
      <c r="H147" s="112"/>
      <c r="I147" s="112"/>
    </row>
    <row r="148" spans="2:9" ht="12" customHeight="1">
      <c r="B148" s="84"/>
      <c r="C148" s="73"/>
      <c r="D148" s="9"/>
      <c r="E148" s="112"/>
      <c r="F148" s="112"/>
      <c r="G148" s="112">
        <f t="shared" si="13"/>
        <v>0</v>
      </c>
      <c r="H148" s="112"/>
      <c r="I148" s="112"/>
    </row>
    <row r="149" spans="2:9" ht="12" customHeight="1">
      <c r="B149" s="84"/>
      <c r="C149" s="68"/>
      <c r="D149" s="19" t="s">
        <v>50</v>
      </c>
      <c r="E149" s="117">
        <f>E150+E153+E156</f>
        <v>47300</v>
      </c>
      <c r="F149" s="117">
        <f>F150+F153+F156</f>
        <v>0</v>
      </c>
      <c r="G149" s="117">
        <f t="shared" si="13"/>
        <v>47300</v>
      </c>
      <c r="H149" s="117">
        <f>H150+H153+H156</f>
        <v>47300</v>
      </c>
      <c r="I149" s="117">
        <f>I150+I153+I156</f>
        <v>47300</v>
      </c>
    </row>
    <row r="150" spans="2:9" ht="12.75">
      <c r="B150" s="84">
        <v>851</v>
      </c>
      <c r="C150" s="76">
        <v>291</v>
      </c>
      <c r="D150" s="16" t="s">
        <v>23</v>
      </c>
      <c r="E150" s="118">
        <f>SUM(E151:E152)</f>
        <v>42300</v>
      </c>
      <c r="F150" s="118">
        <f>SUM(F151:F152)</f>
        <v>0</v>
      </c>
      <c r="G150" s="118">
        <f t="shared" si="13"/>
        <v>42300</v>
      </c>
      <c r="H150" s="118">
        <f>SUM(H151:H152)</f>
        <v>42300</v>
      </c>
      <c r="I150" s="118">
        <f>SUM(I151:I152)</f>
        <v>42300</v>
      </c>
    </row>
    <row r="151" spans="2:9" ht="12" customHeight="1">
      <c r="B151" s="84"/>
      <c r="C151" s="73"/>
      <c r="D151" s="9" t="s">
        <v>11</v>
      </c>
      <c r="E151" s="210">
        <v>17100</v>
      </c>
      <c r="F151" s="210"/>
      <c r="G151" s="210">
        <f t="shared" si="13"/>
        <v>17100</v>
      </c>
      <c r="H151" s="210">
        <v>17100</v>
      </c>
      <c r="I151" s="210">
        <v>17100</v>
      </c>
    </row>
    <row r="152" spans="2:9" ht="12.75">
      <c r="B152" s="84"/>
      <c r="C152" s="73"/>
      <c r="D152" s="9" t="s">
        <v>12</v>
      </c>
      <c r="E152" s="210">
        <v>25200</v>
      </c>
      <c r="F152" s="210"/>
      <c r="G152" s="210">
        <f t="shared" si="13"/>
        <v>25200</v>
      </c>
      <c r="H152" s="210">
        <v>25200</v>
      </c>
      <c r="I152" s="210">
        <v>25200</v>
      </c>
    </row>
    <row r="153" spans="2:9" ht="12.75">
      <c r="B153" s="84">
        <v>852</v>
      </c>
      <c r="C153" s="76">
        <v>291</v>
      </c>
      <c r="D153" s="16" t="s">
        <v>24</v>
      </c>
      <c r="E153" s="118">
        <f>SUM(E154:E155)</f>
        <v>0</v>
      </c>
      <c r="F153" s="118">
        <f>SUM(F154:F155)</f>
        <v>0</v>
      </c>
      <c r="G153" s="118">
        <f t="shared" si="13"/>
        <v>0</v>
      </c>
      <c r="H153" s="118">
        <f>SUM(H154:H155)</f>
        <v>0</v>
      </c>
      <c r="I153" s="118">
        <f>SUM(I154:I155)</f>
        <v>0</v>
      </c>
    </row>
    <row r="154" spans="2:9" ht="12.75">
      <c r="B154" s="84"/>
      <c r="C154" s="73"/>
      <c r="D154" s="4" t="s">
        <v>138</v>
      </c>
      <c r="E154" s="210"/>
      <c r="F154" s="210"/>
      <c r="G154" s="210">
        <f t="shared" si="13"/>
        <v>0</v>
      </c>
      <c r="H154" s="210"/>
      <c r="I154" s="210"/>
    </row>
    <row r="155" spans="2:9" ht="12.75">
      <c r="B155" s="84"/>
      <c r="C155" s="73"/>
      <c r="D155" s="9" t="s">
        <v>35</v>
      </c>
      <c r="E155" s="210"/>
      <c r="F155" s="210"/>
      <c r="G155" s="210">
        <f t="shared" si="13"/>
        <v>0</v>
      </c>
      <c r="H155" s="210"/>
      <c r="I155" s="210"/>
    </row>
    <row r="156" spans="2:9" ht="12.75">
      <c r="B156" s="84">
        <v>853</v>
      </c>
      <c r="C156" s="76"/>
      <c r="D156" s="16" t="s">
        <v>25</v>
      </c>
      <c r="E156" s="118">
        <f>SUM(E157:E159)</f>
        <v>5000</v>
      </c>
      <c r="F156" s="118">
        <f>SUM(F157:F159)</f>
        <v>0</v>
      </c>
      <c r="G156" s="118">
        <f t="shared" si="13"/>
        <v>5000</v>
      </c>
      <c r="H156" s="118">
        <f>SUM(H157:H159)</f>
        <v>5000</v>
      </c>
      <c r="I156" s="118">
        <f>SUM(I157:I159)</f>
        <v>5000</v>
      </c>
    </row>
    <row r="157" spans="2:9" ht="12.75">
      <c r="B157" s="84"/>
      <c r="C157" s="73">
        <v>291</v>
      </c>
      <c r="D157" s="9" t="s">
        <v>13</v>
      </c>
      <c r="E157" s="210"/>
      <c r="F157" s="210"/>
      <c r="G157" s="210">
        <f t="shared" si="13"/>
        <v>0</v>
      </c>
      <c r="H157" s="210"/>
      <c r="I157" s="210"/>
    </row>
    <row r="158" spans="2:9" ht="12.75">
      <c r="B158" s="84"/>
      <c r="C158" s="73">
        <v>292</v>
      </c>
      <c r="D158" s="9" t="s">
        <v>36</v>
      </c>
      <c r="E158" s="210">
        <v>5000</v>
      </c>
      <c r="F158" s="210"/>
      <c r="G158" s="210">
        <f t="shared" si="13"/>
        <v>5000</v>
      </c>
      <c r="H158" s="210">
        <v>5000</v>
      </c>
      <c r="I158" s="210">
        <v>5000</v>
      </c>
    </row>
    <row r="159" spans="2:9" ht="12.75">
      <c r="B159" s="84"/>
      <c r="C159" s="73">
        <v>293</v>
      </c>
      <c r="D159" s="9" t="s">
        <v>115</v>
      </c>
      <c r="E159" s="112"/>
      <c r="F159" s="112"/>
      <c r="G159" s="112">
        <f t="shared" si="13"/>
        <v>0</v>
      </c>
      <c r="H159" s="112"/>
      <c r="I159" s="112"/>
    </row>
    <row r="160" spans="1:9" ht="12.75">
      <c r="A160" s="65" t="s">
        <v>99</v>
      </c>
      <c r="B160" s="3"/>
      <c r="C160" s="67" t="s">
        <v>95</v>
      </c>
      <c r="D160" s="40" t="s">
        <v>112</v>
      </c>
      <c r="E160" s="116">
        <f aca="true" t="shared" si="14" ref="E160:I161">E161</f>
        <v>0</v>
      </c>
      <c r="F160" s="116">
        <f t="shared" si="14"/>
        <v>0</v>
      </c>
      <c r="G160" s="116">
        <f t="shared" si="14"/>
        <v>0</v>
      </c>
      <c r="H160" s="116">
        <f t="shared" si="14"/>
        <v>0</v>
      </c>
      <c r="I160" s="116">
        <f t="shared" si="14"/>
        <v>0</v>
      </c>
    </row>
    <row r="161" spans="2:9" ht="12.75">
      <c r="B161" s="84">
        <v>243</v>
      </c>
      <c r="C161" s="71"/>
      <c r="D161" s="19" t="s">
        <v>91</v>
      </c>
      <c r="E161" s="117">
        <f t="shared" si="14"/>
        <v>0</v>
      </c>
      <c r="F161" s="117">
        <f t="shared" si="14"/>
        <v>0</v>
      </c>
      <c r="G161" s="117">
        <f t="shared" si="14"/>
        <v>0</v>
      </c>
      <c r="H161" s="117">
        <f t="shared" si="14"/>
        <v>0</v>
      </c>
      <c r="I161" s="117">
        <f t="shared" si="14"/>
        <v>0</v>
      </c>
    </row>
    <row r="162" spans="2:9" ht="12.75">
      <c r="B162" s="84"/>
      <c r="C162" s="69">
        <v>226</v>
      </c>
      <c r="D162" s="2" t="s">
        <v>18</v>
      </c>
      <c r="E162" s="111">
        <f>SUM(E163:E164)</f>
        <v>0</v>
      </c>
      <c r="F162" s="111">
        <f>SUM(F163:F164)</f>
        <v>0</v>
      </c>
      <c r="G162" s="111">
        <f>SUM(G163:G164)</f>
        <v>0</v>
      </c>
      <c r="H162" s="111">
        <f>SUM(H163:H164)</f>
        <v>0</v>
      </c>
      <c r="I162" s="111">
        <f>SUM(I163:I164)</f>
        <v>0</v>
      </c>
    </row>
    <row r="163" spans="2:9" ht="12.75">
      <c r="B163" s="84"/>
      <c r="C163" s="72"/>
      <c r="D163" s="62" t="s">
        <v>168</v>
      </c>
      <c r="E163" s="112"/>
      <c r="F163" s="112"/>
      <c r="G163" s="112">
        <f>E163-F163</f>
        <v>0</v>
      </c>
      <c r="H163" s="112"/>
      <c r="I163" s="112"/>
    </row>
    <row r="164" spans="2:9" ht="26.25">
      <c r="B164" s="84"/>
      <c r="C164" s="72"/>
      <c r="D164" s="9" t="s">
        <v>111</v>
      </c>
      <c r="E164" s="112"/>
      <c r="F164" s="112"/>
      <c r="G164" s="112">
        <f>E164-F164</f>
        <v>0</v>
      </c>
      <c r="H164" s="112"/>
      <c r="I164" s="112"/>
    </row>
    <row r="165" spans="2:9" ht="12.75">
      <c r="B165" s="84"/>
      <c r="E165" s="115"/>
      <c r="F165" s="115"/>
      <c r="G165" s="115"/>
      <c r="H165" s="115"/>
      <c r="I165" s="115"/>
    </row>
    <row r="166" spans="1:9" s="32" customFormat="1" ht="26.25">
      <c r="A166" s="64" t="s">
        <v>79</v>
      </c>
      <c r="B166" s="85"/>
      <c r="C166" s="133" t="s">
        <v>97</v>
      </c>
      <c r="D166" s="134" t="s">
        <v>277</v>
      </c>
      <c r="E166" s="135">
        <f>E167+E171</f>
        <v>11421000</v>
      </c>
      <c r="F166" s="135">
        <f>F167+F171</f>
        <v>0</v>
      </c>
      <c r="G166" s="135">
        <f>E166-F166</f>
        <v>11421000</v>
      </c>
      <c r="H166" s="135">
        <f>H167+H171</f>
        <v>13389000</v>
      </c>
      <c r="I166" s="135">
        <f>I167+I171</f>
        <v>14203000</v>
      </c>
    </row>
    <row r="167" spans="1:9" ht="12.75">
      <c r="A167" s="65" t="s">
        <v>98</v>
      </c>
      <c r="B167" s="3"/>
      <c r="C167" s="71"/>
      <c r="D167" s="19" t="s">
        <v>48</v>
      </c>
      <c r="E167" s="117">
        <f>SUM(E168:E170)</f>
        <v>11067000</v>
      </c>
      <c r="F167" s="117">
        <f>SUM(F168:F170)</f>
        <v>0</v>
      </c>
      <c r="G167" s="117">
        <f>SUM(G168:G170)</f>
        <v>11067000</v>
      </c>
      <c r="H167" s="117">
        <f>SUM(H168:H170)</f>
        <v>13020000</v>
      </c>
      <c r="I167" s="117">
        <f>SUM(I168:I170)</f>
        <v>13801000</v>
      </c>
    </row>
    <row r="168" spans="2:9" s="23" customFormat="1" ht="12.75">
      <c r="B168" s="86">
        <v>111</v>
      </c>
      <c r="C168" s="77">
        <v>211</v>
      </c>
      <c r="D168" s="9" t="s">
        <v>0</v>
      </c>
      <c r="E168" s="110">
        <v>8500000</v>
      </c>
      <c r="F168" s="110"/>
      <c r="G168" s="110">
        <f>E168-F168</f>
        <v>8500000</v>
      </c>
      <c r="H168" s="110">
        <v>10000000</v>
      </c>
      <c r="I168" s="110">
        <v>10600000</v>
      </c>
    </row>
    <row r="169" spans="2:9" s="31" customFormat="1" ht="12.75">
      <c r="B169" s="87">
        <v>111</v>
      </c>
      <c r="C169" s="189">
        <v>266</v>
      </c>
      <c r="D169" s="14" t="s">
        <v>207</v>
      </c>
      <c r="E169" s="112"/>
      <c r="F169" s="112"/>
      <c r="G169" s="110">
        <f>E169-F169</f>
        <v>0</v>
      </c>
      <c r="H169" s="112"/>
      <c r="I169" s="112"/>
    </row>
    <row r="170" spans="2:9" s="23" customFormat="1" ht="12.75">
      <c r="B170" s="86">
        <v>119</v>
      </c>
      <c r="C170" s="77">
        <v>213</v>
      </c>
      <c r="D170" s="9" t="s">
        <v>1</v>
      </c>
      <c r="E170" s="110">
        <v>2567000</v>
      </c>
      <c r="F170" s="110"/>
      <c r="G170" s="110">
        <f>E170-F170</f>
        <v>2567000</v>
      </c>
      <c r="H170" s="110">
        <v>3020000</v>
      </c>
      <c r="I170" s="110">
        <v>3201000</v>
      </c>
    </row>
    <row r="171" spans="1:9" ht="12.75">
      <c r="A171" s="173"/>
      <c r="B171" s="3">
        <v>244</v>
      </c>
      <c r="C171" s="71"/>
      <c r="D171" s="19" t="s">
        <v>49</v>
      </c>
      <c r="E171" s="117">
        <f>E182+E191+E195+E199+E203+E216+E176+E172</f>
        <v>354000</v>
      </c>
      <c r="F171" s="117">
        <f>F182+F191+F195+F199+F203+F216+F176+F172</f>
        <v>0</v>
      </c>
      <c r="G171" s="117">
        <f>G182+G191+G195+G199+G203+G216+G176+G172</f>
        <v>354000</v>
      </c>
      <c r="H171" s="117">
        <f>H182+H191+H195+H199+H203+H216+H176+H172</f>
        <v>369000</v>
      </c>
      <c r="I171" s="117">
        <f>I182+I191+I195+I199+I203+I216+I176+I172</f>
        <v>402000</v>
      </c>
    </row>
    <row r="172" spans="2:9" s="104" customFormat="1" ht="12.75">
      <c r="B172" s="86"/>
      <c r="C172" s="105">
        <v>225</v>
      </c>
      <c r="D172" s="2" t="s">
        <v>17</v>
      </c>
      <c r="E172" s="111">
        <f>SUM(E173:E175)</f>
        <v>0</v>
      </c>
      <c r="F172" s="111">
        <f>SUM(F173:F175)</f>
        <v>0</v>
      </c>
      <c r="G172" s="111">
        <f>SUM(G173:G175)</f>
        <v>0</v>
      </c>
      <c r="H172" s="111">
        <f>SUM(H173:H175)</f>
        <v>0</v>
      </c>
      <c r="I172" s="111">
        <f>SUM(I173:I175)</f>
        <v>0</v>
      </c>
    </row>
    <row r="173" spans="2:9" s="31" customFormat="1" ht="12.75">
      <c r="B173" s="87"/>
      <c r="C173" s="80"/>
      <c r="D173" s="14" t="s">
        <v>216</v>
      </c>
      <c r="E173" s="112"/>
      <c r="F173" s="112"/>
      <c r="G173" s="112">
        <f>E173-F173</f>
        <v>0</v>
      </c>
      <c r="H173" s="112"/>
      <c r="I173" s="112"/>
    </row>
    <row r="174" spans="2:9" s="31" customFormat="1" ht="12.75">
      <c r="B174" s="87"/>
      <c r="C174" s="80"/>
      <c r="D174" s="14"/>
      <c r="E174" s="112"/>
      <c r="F174" s="112"/>
      <c r="G174" s="112">
        <f>E174-F174</f>
        <v>0</v>
      </c>
      <c r="H174" s="112"/>
      <c r="I174" s="112"/>
    </row>
    <row r="175" spans="2:9" s="31" customFormat="1" ht="12.75">
      <c r="B175" s="87"/>
      <c r="C175" s="80"/>
      <c r="D175" s="14"/>
      <c r="E175" s="112"/>
      <c r="F175" s="112"/>
      <c r="G175" s="112">
        <f>E175-F175</f>
        <v>0</v>
      </c>
      <c r="H175" s="112"/>
      <c r="I175" s="112"/>
    </row>
    <row r="176" spans="2:9" s="104" customFormat="1" ht="12.75">
      <c r="B176" s="86"/>
      <c r="C176" s="105">
        <v>226</v>
      </c>
      <c r="D176" s="2" t="s">
        <v>18</v>
      </c>
      <c r="E176" s="111">
        <f>SUM(E177:E181)</f>
        <v>50000</v>
      </c>
      <c r="F176" s="111">
        <f>SUM(F177:F181)</f>
        <v>0</v>
      </c>
      <c r="G176" s="111">
        <f>SUM(G177:G181)</f>
        <v>50000</v>
      </c>
      <c r="H176" s="111">
        <f>SUM(H177:H181)</f>
        <v>53000</v>
      </c>
      <c r="I176" s="111">
        <f>SUM(I177:I181)</f>
        <v>58000</v>
      </c>
    </row>
    <row r="177" spans="2:9" s="31" customFormat="1" ht="12.75">
      <c r="B177" s="87"/>
      <c r="C177" s="80"/>
      <c r="D177" s="14" t="s">
        <v>10</v>
      </c>
      <c r="E177" s="112"/>
      <c r="F177" s="112"/>
      <c r="G177" s="112">
        <f>E177-F177</f>
        <v>0</v>
      </c>
      <c r="H177" s="112"/>
      <c r="I177" s="112"/>
    </row>
    <row r="178" spans="2:9" s="31" customFormat="1" ht="12.75">
      <c r="B178" s="87"/>
      <c r="C178" s="80"/>
      <c r="D178" s="171" t="s">
        <v>206</v>
      </c>
      <c r="E178" s="112">
        <v>50000</v>
      </c>
      <c r="F178" s="112"/>
      <c r="G178" s="112">
        <f>E178-F178</f>
        <v>50000</v>
      </c>
      <c r="H178" s="210">
        <v>53000</v>
      </c>
      <c r="I178" s="210">
        <v>58000</v>
      </c>
    </row>
    <row r="179" spans="2:9" s="31" customFormat="1" ht="12.75">
      <c r="B179" s="87"/>
      <c r="C179" s="80"/>
      <c r="D179" s="14" t="s">
        <v>299</v>
      </c>
      <c r="E179" s="112"/>
      <c r="F179" s="112"/>
      <c r="G179" s="112">
        <f>E179-F179</f>
        <v>0</v>
      </c>
      <c r="H179" s="210"/>
      <c r="I179" s="210"/>
    </row>
    <row r="180" spans="2:9" s="31" customFormat="1" ht="12.75">
      <c r="B180" s="87"/>
      <c r="C180" s="80"/>
      <c r="D180" s="14"/>
      <c r="E180" s="112"/>
      <c r="F180" s="112"/>
      <c r="G180" s="112">
        <f>E180-F180</f>
        <v>0</v>
      </c>
      <c r="H180" s="112"/>
      <c r="I180" s="112"/>
    </row>
    <row r="181" spans="2:9" s="31" customFormat="1" ht="12.75">
      <c r="B181" s="87"/>
      <c r="C181" s="80"/>
      <c r="D181" s="14"/>
      <c r="E181" s="112"/>
      <c r="F181" s="112"/>
      <c r="G181" s="112">
        <f>E181-F181</f>
        <v>0</v>
      </c>
      <c r="H181" s="112"/>
      <c r="I181" s="112"/>
    </row>
    <row r="182" spans="2:9" s="104" customFormat="1" ht="12.75">
      <c r="B182" s="86"/>
      <c r="C182" s="105">
        <v>310</v>
      </c>
      <c r="D182" s="106" t="s">
        <v>19</v>
      </c>
      <c r="E182" s="111">
        <f>SUM(E183:E190)</f>
        <v>204000</v>
      </c>
      <c r="F182" s="111">
        <f>SUM(F183:F190)</f>
        <v>0</v>
      </c>
      <c r="G182" s="111">
        <f>SUM(G183:G190)</f>
        <v>204000</v>
      </c>
      <c r="H182" s="111">
        <f>SUM(H183:H190)</f>
        <v>216000</v>
      </c>
      <c r="I182" s="111">
        <f>SUM(I183:I190)</f>
        <v>244000</v>
      </c>
    </row>
    <row r="183" spans="2:9" s="31" customFormat="1" ht="26.25">
      <c r="B183" s="87"/>
      <c r="C183" s="80"/>
      <c r="D183" s="171" t="s">
        <v>393</v>
      </c>
      <c r="E183" s="210">
        <v>104000</v>
      </c>
      <c r="F183" s="210"/>
      <c r="G183" s="210">
        <f aca="true" t="shared" si="15" ref="G183:G190">E183-F183</f>
        <v>104000</v>
      </c>
      <c r="H183" s="210">
        <v>116000</v>
      </c>
      <c r="I183" s="112">
        <v>144000</v>
      </c>
    </row>
    <row r="184" spans="2:9" s="31" customFormat="1" ht="12.75">
      <c r="B184" s="87"/>
      <c r="C184" s="80"/>
      <c r="D184" s="14" t="s">
        <v>144</v>
      </c>
      <c r="E184" s="210">
        <v>100000</v>
      </c>
      <c r="F184" s="210"/>
      <c r="G184" s="210">
        <f t="shared" si="15"/>
        <v>100000</v>
      </c>
      <c r="H184" s="210">
        <v>100000</v>
      </c>
      <c r="I184" s="112">
        <v>100000</v>
      </c>
    </row>
    <row r="185" spans="2:9" s="31" customFormat="1" ht="12.75">
      <c r="B185" s="87"/>
      <c r="C185" s="80"/>
      <c r="D185" s="14" t="s">
        <v>146</v>
      </c>
      <c r="E185" s="210"/>
      <c r="F185" s="210"/>
      <c r="G185" s="210">
        <f t="shared" si="15"/>
        <v>0</v>
      </c>
      <c r="H185" s="210"/>
      <c r="I185" s="112"/>
    </row>
    <row r="186" spans="2:9" s="31" customFormat="1" ht="12.75">
      <c r="B186" s="87"/>
      <c r="C186" s="80"/>
      <c r="D186" s="14" t="s">
        <v>145</v>
      </c>
      <c r="E186" s="210"/>
      <c r="F186" s="210"/>
      <c r="G186" s="210">
        <f t="shared" si="15"/>
        <v>0</v>
      </c>
      <c r="H186" s="210"/>
      <c r="I186" s="112"/>
    </row>
    <row r="187" spans="2:9" s="31" customFormat="1" ht="12.75">
      <c r="B187" s="87"/>
      <c r="C187" s="80"/>
      <c r="D187" s="171" t="s">
        <v>278</v>
      </c>
      <c r="E187" s="210"/>
      <c r="F187" s="210"/>
      <c r="G187" s="210">
        <f t="shared" si="15"/>
        <v>0</v>
      </c>
      <c r="H187" s="210"/>
      <c r="I187" s="112"/>
    </row>
    <row r="188" spans="2:9" s="31" customFormat="1" ht="12.75">
      <c r="B188" s="87"/>
      <c r="C188" s="80"/>
      <c r="D188" s="171" t="s">
        <v>225</v>
      </c>
      <c r="E188" s="210"/>
      <c r="F188" s="210"/>
      <c r="G188" s="210">
        <f t="shared" si="15"/>
        <v>0</v>
      </c>
      <c r="H188" s="210"/>
      <c r="I188" s="112"/>
    </row>
    <row r="189" spans="2:9" s="31" customFormat="1" ht="12.75">
      <c r="B189" s="87"/>
      <c r="C189" s="80"/>
      <c r="D189" s="14" t="s">
        <v>392</v>
      </c>
      <c r="E189" s="210"/>
      <c r="F189" s="210"/>
      <c r="G189" s="210">
        <f t="shared" si="15"/>
        <v>0</v>
      </c>
      <c r="H189" s="210"/>
      <c r="I189" s="112"/>
    </row>
    <row r="190" spans="2:9" s="31" customFormat="1" ht="13.5" customHeight="1">
      <c r="B190" s="87"/>
      <c r="C190" s="80"/>
      <c r="D190" s="171"/>
      <c r="E190" s="112"/>
      <c r="F190" s="112"/>
      <c r="G190" s="112">
        <f t="shared" si="15"/>
        <v>0</v>
      </c>
      <c r="H190" s="112"/>
      <c r="I190" s="112"/>
    </row>
    <row r="191" spans="2:9" s="104" customFormat="1" ht="39">
      <c r="B191" s="86"/>
      <c r="C191" s="105">
        <v>341</v>
      </c>
      <c r="D191" s="2" t="s">
        <v>120</v>
      </c>
      <c r="E191" s="111">
        <f>SUM(E192:E194)</f>
        <v>0</v>
      </c>
      <c r="F191" s="111">
        <f>SUM(F192:F194)</f>
        <v>0</v>
      </c>
      <c r="G191" s="111">
        <f>SUM(G192:G194)</f>
        <v>0</v>
      </c>
      <c r="H191" s="111">
        <f>SUM(H192:H194)</f>
        <v>0</v>
      </c>
      <c r="I191" s="111">
        <f>SUM(I192:I194)</f>
        <v>0</v>
      </c>
    </row>
    <row r="192" spans="2:9" s="31" customFormat="1" ht="12.75">
      <c r="B192" s="87"/>
      <c r="C192" s="80"/>
      <c r="D192" s="14"/>
      <c r="E192" s="112"/>
      <c r="F192" s="112"/>
      <c r="G192" s="112">
        <f>E192-F192</f>
        <v>0</v>
      </c>
      <c r="H192" s="112"/>
      <c r="I192" s="112"/>
    </row>
    <row r="193" spans="2:9" s="31" customFormat="1" ht="12.75">
      <c r="B193" s="87"/>
      <c r="C193" s="80"/>
      <c r="D193" s="14"/>
      <c r="E193" s="112"/>
      <c r="F193" s="112"/>
      <c r="G193" s="112">
        <f>E193-F193</f>
        <v>0</v>
      </c>
      <c r="H193" s="112"/>
      <c r="I193" s="112"/>
    </row>
    <row r="194" spans="2:9" s="31" customFormat="1" ht="12.75">
      <c r="B194" s="87"/>
      <c r="C194" s="80"/>
      <c r="D194" s="14"/>
      <c r="E194" s="112"/>
      <c r="F194" s="112"/>
      <c r="G194" s="112">
        <f>E194-F194</f>
        <v>0</v>
      </c>
      <c r="H194" s="112"/>
      <c r="I194" s="112"/>
    </row>
    <row r="195" spans="2:9" s="104" customFormat="1" ht="26.25">
      <c r="B195" s="86"/>
      <c r="C195" s="105">
        <v>344</v>
      </c>
      <c r="D195" s="2" t="s">
        <v>122</v>
      </c>
      <c r="E195" s="111">
        <f>SUM(E196:E198)</f>
        <v>0</v>
      </c>
      <c r="F195" s="111">
        <f>SUM(F196:F198)</f>
        <v>0</v>
      </c>
      <c r="G195" s="111">
        <f>SUM(G196:G198)</f>
        <v>0</v>
      </c>
      <c r="H195" s="111">
        <f>SUM(H196:H198)</f>
        <v>0</v>
      </c>
      <c r="I195" s="111">
        <f>SUM(I196:I198)</f>
        <v>0</v>
      </c>
    </row>
    <row r="196" spans="2:9" s="31" customFormat="1" ht="12.75">
      <c r="B196" s="87"/>
      <c r="C196" s="80"/>
      <c r="D196" s="14"/>
      <c r="E196" s="112"/>
      <c r="F196" s="112"/>
      <c r="G196" s="112">
        <f>E196-F196</f>
        <v>0</v>
      </c>
      <c r="H196" s="112"/>
      <c r="I196" s="112"/>
    </row>
    <row r="197" spans="2:9" s="31" customFormat="1" ht="12.75">
      <c r="B197" s="87"/>
      <c r="C197" s="80"/>
      <c r="D197" s="14"/>
      <c r="E197" s="112"/>
      <c r="F197" s="112"/>
      <c r="G197" s="112">
        <f>E197-F197</f>
        <v>0</v>
      </c>
      <c r="H197" s="112"/>
      <c r="I197" s="112"/>
    </row>
    <row r="198" spans="2:9" s="31" customFormat="1" ht="12.75">
      <c r="B198" s="87"/>
      <c r="C198" s="80"/>
      <c r="D198" s="14"/>
      <c r="E198" s="112"/>
      <c r="F198" s="112"/>
      <c r="G198" s="112">
        <f>E198-F198</f>
        <v>0</v>
      </c>
      <c r="H198" s="112"/>
      <c r="I198" s="112"/>
    </row>
    <row r="199" spans="2:9" s="104" customFormat="1" ht="12.75">
      <c r="B199" s="86"/>
      <c r="C199" s="105">
        <v>345</v>
      </c>
      <c r="D199" s="2" t="s">
        <v>166</v>
      </c>
      <c r="E199" s="111">
        <f>SUM(E200:E202)</f>
        <v>0</v>
      </c>
      <c r="F199" s="111">
        <f>SUM(F200:F202)</f>
        <v>0</v>
      </c>
      <c r="G199" s="111">
        <f>SUM(G200:G202)</f>
        <v>0</v>
      </c>
      <c r="H199" s="111">
        <f>SUM(H200:H202)</f>
        <v>0</v>
      </c>
      <c r="I199" s="111">
        <f>SUM(I200:I202)</f>
        <v>0</v>
      </c>
    </row>
    <row r="200" spans="2:9" s="31" customFormat="1" ht="12.75">
      <c r="B200" s="87"/>
      <c r="C200" s="80"/>
      <c r="D200" s="14"/>
      <c r="E200" s="112"/>
      <c r="F200" s="112"/>
      <c r="G200" s="112">
        <f>E200-F200</f>
        <v>0</v>
      </c>
      <c r="H200" s="112"/>
      <c r="I200" s="112"/>
    </row>
    <row r="201" spans="2:9" s="31" customFormat="1" ht="12.75">
      <c r="B201" s="87"/>
      <c r="C201" s="80"/>
      <c r="D201" s="14"/>
      <c r="E201" s="112"/>
      <c r="F201" s="112"/>
      <c r="G201" s="112">
        <f>E201-F201</f>
        <v>0</v>
      </c>
      <c r="H201" s="112"/>
      <c r="I201" s="112"/>
    </row>
    <row r="202" spans="2:9" s="31" customFormat="1" ht="12.75">
      <c r="B202" s="87"/>
      <c r="C202" s="80"/>
      <c r="D202" s="14"/>
      <c r="E202" s="112"/>
      <c r="F202" s="112"/>
      <c r="G202" s="112">
        <f>E202-F202</f>
        <v>0</v>
      </c>
      <c r="H202" s="112"/>
      <c r="I202" s="112"/>
    </row>
    <row r="203" spans="2:9" s="104" customFormat="1" ht="26.25">
      <c r="B203" s="86"/>
      <c r="C203" s="105">
        <v>346</v>
      </c>
      <c r="D203" s="106" t="s">
        <v>123</v>
      </c>
      <c r="E203" s="111">
        <f>SUM(E204:E215)</f>
        <v>100000</v>
      </c>
      <c r="F203" s="111">
        <f>SUM(F204:F215)</f>
        <v>0</v>
      </c>
      <c r="G203" s="111">
        <f>SUM(G204:G215)</f>
        <v>100000</v>
      </c>
      <c r="H203" s="111">
        <f>SUM(H204:H215)</f>
        <v>100000</v>
      </c>
      <c r="I203" s="111">
        <f>SUM(I204:I215)</f>
        <v>100000</v>
      </c>
    </row>
    <row r="204" spans="2:9" s="31" customFormat="1" ht="26.25">
      <c r="B204" s="87"/>
      <c r="C204" s="80"/>
      <c r="D204" s="14" t="s">
        <v>148</v>
      </c>
      <c r="E204" s="112"/>
      <c r="F204" s="112"/>
      <c r="G204" s="112">
        <f aca="true" t="shared" si="16" ref="G204:G215">E204-F204</f>
        <v>0</v>
      </c>
      <c r="H204" s="112"/>
      <c r="I204" s="112"/>
    </row>
    <row r="205" spans="2:9" s="31" customFormat="1" ht="12.75">
      <c r="B205" s="87"/>
      <c r="C205" s="80"/>
      <c r="D205" s="14" t="s">
        <v>149</v>
      </c>
      <c r="E205" s="112">
        <v>100000</v>
      </c>
      <c r="F205" s="112"/>
      <c r="G205" s="112">
        <f t="shared" si="16"/>
        <v>100000</v>
      </c>
      <c r="H205" s="112">
        <v>100000</v>
      </c>
      <c r="I205" s="112">
        <v>100000</v>
      </c>
    </row>
    <row r="206" spans="2:9" s="31" customFormat="1" ht="12.75">
      <c r="B206" s="87"/>
      <c r="C206" s="80"/>
      <c r="D206" s="14" t="s">
        <v>338</v>
      </c>
      <c r="E206" s="112"/>
      <c r="F206" s="112"/>
      <c r="G206" s="112">
        <f t="shared" si="16"/>
        <v>0</v>
      </c>
      <c r="H206" s="112"/>
      <c r="I206" s="112"/>
    </row>
    <row r="207" spans="2:9" s="31" customFormat="1" ht="12.75">
      <c r="B207" s="87"/>
      <c r="C207" s="80"/>
      <c r="D207" s="14" t="s">
        <v>147</v>
      </c>
      <c r="E207" s="112"/>
      <c r="F207" s="112"/>
      <c r="G207" s="112">
        <f t="shared" si="16"/>
        <v>0</v>
      </c>
      <c r="H207" s="112"/>
      <c r="I207" s="112"/>
    </row>
    <row r="208" spans="2:9" s="31" customFormat="1" ht="12.75">
      <c r="B208" s="87"/>
      <c r="C208" s="80"/>
      <c r="D208" s="14" t="s">
        <v>165</v>
      </c>
      <c r="E208" s="112"/>
      <c r="F208" s="112"/>
      <c r="G208" s="112">
        <f t="shared" si="16"/>
        <v>0</v>
      </c>
      <c r="H208" s="112"/>
      <c r="I208" s="112"/>
    </row>
    <row r="209" spans="2:9" s="31" customFormat="1" ht="12.75">
      <c r="B209" s="87"/>
      <c r="C209" s="80"/>
      <c r="D209" s="14" t="s">
        <v>279</v>
      </c>
      <c r="E209" s="112"/>
      <c r="F209" s="112"/>
      <c r="G209" s="112">
        <f t="shared" si="16"/>
        <v>0</v>
      </c>
      <c r="H209" s="112"/>
      <c r="I209" s="112"/>
    </row>
    <row r="210" spans="2:9" s="31" customFormat="1" ht="12.75">
      <c r="B210" s="87"/>
      <c r="C210" s="80"/>
      <c r="D210" s="14" t="s">
        <v>344</v>
      </c>
      <c r="E210" s="112"/>
      <c r="F210" s="112"/>
      <c r="G210" s="112">
        <f>E210-F210</f>
        <v>0</v>
      </c>
      <c r="H210" s="112"/>
      <c r="I210" s="112"/>
    </row>
    <row r="211" spans="2:9" s="31" customFormat="1" ht="12.75">
      <c r="B211" s="87"/>
      <c r="C211" s="80"/>
      <c r="D211" s="14" t="s">
        <v>389</v>
      </c>
      <c r="E211" s="112"/>
      <c r="F211" s="112"/>
      <c r="G211" s="112">
        <f>E211-F211</f>
        <v>0</v>
      </c>
      <c r="H211" s="112"/>
      <c r="I211" s="112"/>
    </row>
    <row r="212" spans="2:9" s="31" customFormat="1" ht="26.25">
      <c r="B212" s="87"/>
      <c r="C212" s="80"/>
      <c r="D212" s="14" t="s">
        <v>390</v>
      </c>
      <c r="E212" s="112"/>
      <c r="F212" s="112"/>
      <c r="G212" s="112">
        <f>E212-F212</f>
        <v>0</v>
      </c>
      <c r="H212" s="112"/>
      <c r="I212" s="112"/>
    </row>
    <row r="213" spans="2:9" s="31" customFormat="1" ht="12.75">
      <c r="B213" s="87"/>
      <c r="C213" s="80"/>
      <c r="D213" s="14" t="s">
        <v>209</v>
      </c>
      <c r="E213" s="112"/>
      <c r="F213" s="112"/>
      <c r="G213" s="112">
        <f>E213-F213</f>
        <v>0</v>
      </c>
      <c r="H213" s="112"/>
      <c r="I213" s="112"/>
    </row>
    <row r="214" spans="2:9" s="31" customFormat="1" ht="12.75">
      <c r="B214" s="87"/>
      <c r="C214" s="80"/>
      <c r="D214" s="14"/>
      <c r="E214" s="112"/>
      <c r="F214" s="112"/>
      <c r="G214" s="112">
        <f>E214-F214</f>
        <v>0</v>
      </c>
      <c r="H214" s="112"/>
      <c r="I214" s="112"/>
    </row>
    <row r="215" spans="2:9" s="31" customFormat="1" ht="12.75">
      <c r="B215" s="87"/>
      <c r="C215" s="80"/>
      <c r="D215" s="14"/>
      <c r="E215" s="112"/>
      <c r="F215" s="112"/>
      <c r="G215" s="112">
        <f t="shared" si="16"/>
        <v>0</v>
      </c>
      <c r="H215" s="112"/>
      <c r="I215" s="112"/>
    </row>
    <row r="216" spans="2:9" ht="39">
      <c r="B216" s="84"/>
      <c r="C216" s="69">
        <v>349</v>
      </c>
      <c r="D216" s="2" t="s">
        <v>124</v>
      </c>
      <c r="E216" s="111">
        <f>SUM(E217:E219)</f>
        <v>0</v>
      </c>
      <c r="F216" s="111">
        <f>SUM(F217:F219)</f>
        <v>0</v>
      </c>
      <c r="G216" s="111">
        <f>SUM(G217:G219)</f>
        <v>0</v>
      </c>
      <c r="H216" s="111">
        <f>SUM(H217:H219)</f>
        <v>0</v>
      </c>
      <c r="I216" s="111">
        <f>SUM(I217:I219)</f>
        <v>0</v>
      </c>
    </row>
    <row r="217" spans="2:9" ht="12" customHeight="1">
      <c r="B217" s="84"/>
      <c r="C217" s="73"/>
      <c r="D217" s="9" t="s">
        <v>169</v>
      </c>
      <c r="E217" s="112"/>
      <c r="F217" s="112"/>
      <c r="G217" s="112">
        <f>E217-F217</f>
        <v>0</v>
      </c>
      <c r="H217" s="112"/>
      <c r="I217" s="112"/>
    </row>
    <row r="218" spans="2:9" ht="12.75">
      <c r="B218" s="84"/>
      <c r="C218" s="73"/>
      <c r="D218" s="9"/>
      <c r="E218" s="112"/>
      <c r="F218" s="112"/>
      <c r="G218" s="112">
        <f>E218-F218</f>
        <v>0</v>
      </c>
      <c r="H218" s="112"/>
      <c r="I218" s="112"/>
    </row>
    <row r="219" spans="2:9" ht="12.75">
      <c r="B219" s="84"/>
      <c r="C219" s="73"/>
      <c r="D219" s="9"/>
      <c r="E219" s="112"/>
      <c r="F219" s="112"/>
      <c r="G219" s="112">
        <f>E219-F219</f>
        <v>0</v>
      </c>
      <c r="H219" s="112"/>
      <c r="I219" s="112"/>
    </row>
    <row r="220" spans="2:9" ht="12.75">
      <c r="B220" s="84"/>
      <c r="E220" s="115"/>
      <c r="F220" s="115"/>
      <c r="G220" s="115"/>
      <c r="H220" s="115"/>
      <c r="I220" s="115"/>
    </row>
    <row r="221" spans="1:9" s="32" customFormat="1" ht="26.25">
      <c r="A221" s="64" t="s">
        <v>79</v>
      </c>
      <c r="B221" s="84"/>
      <c r="C221" s="70" t="s">
        <v>100</v>
      </c>
      <c r="D221" s="1" t="s">
        <v>54</v>
      </c>
      <c r="E221" s="113">
        <f>E222+E233</f>
        <v>0</v>
      </c>
      <c r="F221" s="113">
        <f>F222+F233</f>
        <v>0</v>
      </c>
      <c r="G221" s="113">
        <f>G222+G233</f>
        <v>0</v>
      </c>
      <c r="H221" s="113">
        <f>H222+H233</f>
        <v>0</v>
      </c>
      <c r="I221" s="113">
        <f>I222+I233</f>
        <v>0</v>
      </c>
    </row>
    <row r="222" spans="1:9" ht="12.75">
      <c r="A222" s="109" t="s">
        <v>99</v>
      </c>
      <c r="B222" s="84"/>
      <c r="C222" s="174"/>
      <c r="D222" s="164" t="s">
        <v>91</v>
      </c>
      <c r="E222" s="175">
        <f>E228+E223</f>
        <v>0</v>
      </c>
      <c r="F222" s="175">
        <f>F228+F223</f>
        <v>0</v>
      </c>
      <c r="G222" s="175">
        <f>G228+G223</f>
        <v>0</v>
      </c>
      <c r="H222" s="175">
        <f>H228+H223</f>
        <v>0</v>
      </c>
      <c r="I222" s="175">
        <f>I228+I223</f>
        <v>0</v>
      </c>
    </row>
    <row r="223" spans="2:9" s="33" customFormat="1" ht="12.75">
      <c r="B223" s="87">
        <v>243</v>
      </c>
      <c r="C223" s="81">
        <v>225</v>
      </c>
      <c r="D223" s="2" t="s">
        <v>17</v>
      </c>
      <c r="E223" s="111">
        <f>SUM(E224:E227)</f>
        <v>0</v>
      </c>
      <c r="F223" s="111">
        <f>SUM(F224:F227)</f>
        <v>0</v>
      </c>
      <c r="G223" s="111">
        <f>SUM(G224:G227)</f>
        <v>0</v>
      </c>
      <c r="H223" s="111">
        <f>SUM(H224:H227)</f>
        <v>0</v>
      </c>
      <c r="I223" s="111">
        <f>SUM(I224:I227)</f>
        <v>0</v>
      </c>
    </row>
    <row r="224" spans="2:9" s="31" customFormat="1" ht="12.75">
      <c r="B224" s="87"/>
      <c r="C224" s="80"/>
      <c r="D224" s="14"/>
      <c r="E224" s="210"/>
      <c r="F224" s="210"/>
      <c r="G224" s="210">
        <f>E224-F224</f>
        <v>0</v>
      </c>
      <c r="H224" s="210"/>
      <c r="I224" s="210"/>
    </row>
    <row r="225" spans="2:9" s="31" customFormat="1" ht="12.75">
      <c r="B225" s="87"/>
      <c r="C225" s="80"/>
      <c r="D225" s="14"/>
      <c r="E225" s="210"/>
      <c r="F225" s="210"/>
      <c r="G225" s="210">
        <f>E225-F225</f>
        <v>0</v>
      </c>
      <c r="H225" s="210"/>
      <c r="I225" s="210"/>
    </row>
    <row r="226" spans="2:9" s="31" customFormat="1" ht="12.75">
      <c r="B226" s="87"/>
      <c r="C226" s="80"/>
      <c r="D226" s="14"/>
      <c r="E226" s="210"/>
      <c r="F226" s="210"/>
      <c r="G226" s="210">
        <f>E226-F226</f>
        <v>0</v>
      </c>
      <c r="H226" s="210"/>
      <c r="I226" s="210"/>
    </row>
    <row r="227" spans="2:9" s="31" customFormat="1" ht="12.75">
      <c r="B227" s="87"/>
      <c r="C227" s="80"/>
      <c r="D227" s="14"/>
      <c r="E227" s="210"/>
      <c r="F227" s="210"/>
      <c r="G227" s="210">
        <f>E227-F227</f>
        <v>0</v>
      </c>
      <c r="H227" s="210"/>
      <c r="I227" s="210"/>
    </row>
    <row r="228" spans="2:9" s="33" customFormat="1" ht="12.75">
      <c r="B228" s="87">
        <v>243</v>
      </c>
      <c r="C228" s="81">
        <v>226</v>
      </c>
      <c r="D228" s="2" t="s">
        <v>18</v>
      </c>
      <c r="E228" s="111">
        <f>SUM(E229:E232)</f>
        <v>0</v>
      </c>
      <c r="F228" s="111">
        <f>SUM(F229:F232)</f>
        <v>0</v>
      </c>
      <c r="G228" s="111">
        <f>SUM(G229:G232)</f>
        <v>0</v>
      </c>
      <c r="H228" s="111">
        <f>SUM(H229:H232)</f>
        <v>0</v>
      </c>
      <c r="I228" s="111">
        <f>SUM(I229:I232)</f>
        <v>0</v>
      </c>
    </row>
    <row r="229" spans="2:9" s="31" customFormat="1" ht="12.75">
      <c r="B229" s="87"/>
      <c r="C229" s="80"/>
      <c r="D229" s="14"/>
      <c r="E229" s="112"/>
      <c r="F229" s="112"/>
      <c r="G229" s="112">
        <f>E229-F229</f>
        <v>0</v>
      </c>
      <c r="H229" s="112"/>
      <c r="I229" s="112"/>
    </row>
    <row r="230" spans="2:9" s="31" customFormat="1" ht="12.75">
      <c r="B230" s="87"/>
      <c r="C230" s="80"/>
      <c r="D230" s="14"/>
      <c r="E230" s="112"/>
      <c r="F230" s="112"/>
      <c r="G230" s="112">
        <f>E230-F230</f>
        <v>0</v>
      </c>
      <c r="H230" s="112"/>
      <c r="I230" s="112"/>
    </row>
    <row r="231" spans="2:9" s="31" customFormat="1" ht="12.75">
      <c r="B231" s="87"/>
      <c r="C231" s="80"/>
      <c r="D231" s="14"/>
      <c r="E231" s="112"/>
      <c r="F231" s="112"/>
      <c r="G231" s="112">
        <f>E231-F231</f>
        <v>0</v>
      </c>
      <c r="H231" s="112"/>
      <c r="I231" s="112"/>
    </row>
    <row r="232" spans="2:9" s="31" customFormat="1" ht="12.75">
      <c r="B232" s="87"/>
      <c r="C232" s="80"/>
      <c r="D232" s="14"/>
      <c r="E232" s="112"/>
      <c r="F232" s="112"/>
      <c r="G232" s="112">
        <f>E232-F232</f>
        <v>0</v>
      </c>
      <c r="H232" s="112"/>
      <c r="I232" s="112"/>
    </row>
    <row r="233" spans="1:9" ht="12.75">
      <c r="A233" s="109" t="s">
        <v>99</v>
      </c>
      <c r="B233" s="3"/>
      <c r="C233" s="71"/>
      <c r="D233" s="19" t="s">
        <v>49</v>
      </c>
      <c r="E233" s="117">
        <f>E234+E239+E245+E250+E253+E257+E261</f>
        <v>0</v>
      </c>
      <c r="F233" s="117">
        <f>F234+F239+F245+F250+F253+F257+F261</f>
        <v>0</v>
      </c>
      <c r="G233" s="117">
        <f>G234+G239+G245+G250+G253+G257+G261</f>
        <v>0</v>
      </c>
      <c r="H233" s="117">
        <f>H234+H239+H245+H250+H253+H257+H261</f>
        <v>0</v>
      </c>
      <c r="I233" s="117">
        <f>I234+I239+I245+I250+I253+I257+I261</f>
        <v>0</v>
      </c>
    </row>
    <row r="234" spans="2:9" s="33" customFormat="1" ht="12.75">
      <c r="B234" s="87">
        <v>244</v>
      </c>
      <c r="C234" s="101">
        <v>225</v>
      </c>
      <c r="D234" s="2" t="s">
        <v>17</v>
      </c>
      <c r="E234" s="111">
        <f>SUM(E235:E238)</f>
        <v>0</v>
      </c>
      <c r="F234" s="111">
        <f>SUM(F235:F238)</f>
        <v>0</v>
      </c>
      <c r="G234" s="111">
        <f>E234-F234</f>
        <v>0</v>
      </c>
      <c r="H234" s="111">
        <f>SUM(H235:H238)</f>
        <v>0</v>
      </c>
      <c r="I234" s="111">
        <f>SUM(I235:I238)</f>
        <v>0</v>
      </c>
    </row>
    <row r="235" spans="2:9" s="31" customFormat="1" ht="12.75">
      <c r="B235" s="87"/>
      <c r="C235" s="137"/>
      <c r="D235" s="14" t="s">
        <v>400</v>
      </c>
      <c r="E235" s="212"/>
      <c r="F235" s="210"/>
      <c r="G235" s="210">
        <f>E235-F235</f>
        <v>0</v>
      </c>
      <c r="H235" s="210"/>
      <c r="I235" s="210"/>
    </row>
    <row r="236" spans="2:9" s="31" customFormat="1" ht="12.75">
      <c r="B236" s="87"/>
      <c r="C236" s="137"/>
      <c r="D236" s="14" t="s">
        <v>401</v>
      </c>
      <c r="E236" s="210"/>
      <c r="F236" s="210"/>
      <c r="G236" s="210">
        <f>E236-F236</f>
        <v>0</v>
      </c>
      <c r="H236" s="210"/>
      <c r="I236" s="210"/>
    </row>
    <row r="237" spans="2:9" s="31" customFormat="1" ht="12.75">
      <c r="B237" s="87"/>
      <c r="C237" s="137"/>
      <c r="D237" s="14"/>
      <c r="E237" s="112"/>
      <c r="F237" s="112"/>
      <c r="G237" s="112">
        <f>E237-F237</f>
        <v>0</v>
      </c>
      <c r="H237" s="112"/>
      <c r="I237" s="112"/>
    </row>
    <row r="238" spans="2:9" s="31" customFormat="1" ht="12.75">
      <c r="B238" s="87"/>
      <c r="C238" s="137"/>
      <c r="D238" s="14"/>
      <c r="E238" s="210"/>
      <c r="F238" s="210"/>
      <c r="G238" s="210">
        <f>E238-F238</f>
        <v>0</v>
      </c>
      <c r="H238" s="210"/>
      <c r="I238" s="210"/>
    </row>
    <row r="239" spans="2:9" s="33" customFormat="1" ht="12.75">
      <c r="B239" s="87">
        <v>244</v>
      </c>
      <c r="C239" s="101">
        <v>226</v>
      </c>
      <c r="D239" s="2" t="s">
        <v>18</v>
      </c>
      <c r="E239" s="111">
        <f>SUM(E240:E244)</f>
        <v>0</v>
      </c>
      <c r="F239" s="111">
        <f>SUM(F240:F244)</f>
        <v>0</v>
      </c>
      <c r="G239" s="111">
        <f>SUM(G240:G244)</f>
        <v>0</v>
      </c>
      <c r="H239" s="111">
        <f>SUM(H240:H244)</f>
        <v>0</v>
      </c>
      <c r="I239" s="111">
        <f>SUM(I240:I244)</f>
        <v>0</v>
      </c>
    </row>
    <row r="240" spans="2:9" s="31" customFormat="1" ht="12.75">
      <c r="B240" s="87"/>
      <c r="C240" s="137"/>
      <c r="D240" s="14"/>
      <c r="E240" s="112"/>
      <c r="F240" s="112"/>
      <c r="G240" s="112">
        <f aca="true" t="shared" si="17" ref="G240:G249">E240-F240</f>
        <v>0</v>
      </c>
      <c r="H240" s="112"/>
      <c r="I240" s="112"/>
    </row>
    <row r="241" spans="2:9" s="31" customFormat="1" ht="12.75">
      <c r="B241" s="87"/>
      <c r="C241" s="137"/>
      <c r="D241" s="14"/>
      <c r="E241" s="112"/>
      <c r="F241" s="112"/>
      <c r="G241" s="112">
        <f t="shared" si="17"/>
        <v>0</v>
      </c>
      <c r="H241" s="112"/>
      <c r="I241" s="112"/>
    </row>
    <row r="242" spans="2:9" s="31" customFormat="1" ht="12.75">
      <c r="B242" s="87"/>
      <c r="C242" s="137"/>
      <c r="D242" s="14"/>
      <c r="E242" s="112"/>
      <c r="F242" s="112"/>
      <c r="G242" s="112">
        <f t="shared" si="17"/>
        <v>0</v>
      </c>
      <c r="H242" s="112"/>
      <c r="I242" s="112"/>
    </row>
    <row r="243" spans="2:9" s="31" customFormat="1" ht="17.25" customHeight="1">
      <c r="B243" s="87"/>
      <c r="C243" s="137"/>
      <c r="D243" s="14"/>
      <c r="E243" s="112"/>
      <c r="F243" s="112"/>
      <c r="G243" s="112">
        <f t="shared" si="17"/>
        <v>0</v>
      </c>
      <c r="H243" s="112"/>
      <c r="I243" s="112"/>
    </row>
    <row r="244" spans="2:9" s="31" customFormat="1" ht="12.75">
      <c r="B244" s="87"/>
      <c r="C244" s="137"/>
      <c r="D244" s="14"/>
      <c r="E244" s="112"/>
      <c r="F244" s="112"/>
      <c r="G244" s="112">
        <f t="shared" si="17"/>
        <v>0</v>
      </c>
      <c r="H244" s="112"/>
      <c r="I244" s="112"/>
    </row>
    <row r="245" spans="2:9" s="33" customFormat="1" ht="12.75">
      <c r="B245" s="87">
        <v>244</v>
      </c>
      <c r="C245" s="101">
        <v>310</v>
      </c>
      <c r="D245" s="2" t="s">
        <v>19</v>
      </c>
      <c r="E245" s="111">
        <f>SUM(E246:E249)</f>
        <v>0</v>
      </c>
      <c r="F245" s="111">
        <f>SUM(F246:F249)</f>
        <v>0</v>
      </c>
      <c r="G245" s="111">
        <f t="shared" si="17"/>
        <v>0</v>
      </c>
      <c r="H245" s="111">
        <f>SUM(H246:H249)</f>
        <v>0</v>
      </c>
      <c r="I245" s="111">
        <f>SUM(I246:I249)</f>
        <v>0</v>
      </c>
    </row>
    <row r="246" spans="2:9" s="31" customFormat="1" ht="12.75">
      <c r="B246" s="87"/>
      <c r="C246" s="137"/>
      <c r="D246" s="14" t="s">
        <v>356</v>
      </c>
      <c r="E246" s="112"/>
      <c r="F246" s="112"/>
      <c r="G246" s="112">
        <f t="shared" si="17"/>
        <v>0</v>
      </c>
      <c r="H246" s="112"/>
      <c r="I246" s="112"/>
    </row>
    <row r="247" spans="2:9" s="31" customFormat="1" ht="12.75">
      <c r="B247" s="87"/>
      <c r="C247" s="137"/>
      <c r="D247" s="14" t="s">
        <v>357</v>
      </c>
      <c r="E247" s="112"/>
      <c r="F247" s="112"/>
      <c r="G247" s="112">
        <f t="shared" si="17"/>
        <v>0</v>
      </c>
      <c r="H247" s="112"/>
      <c r="I247" s="112"/>
    </row>
    <row r="248" spans="2:9" s="31" customFormat="1" ht="12.75">
      <c r="B248" s="87"/>
      <c r="C248" s="137"/>
      <c r="D248" s="14" t="s">
        <v>340</v>
      </c>
      <c r="E248" s="207"/>
      <c r="F248" s="207"/>
      <c r="G248" s="207">
        <f t="shared" si="17"/>
        <v>0</v>
      </c>
      <c r="H248" s="207"/>
      <c r="I248" s="207"/>
    </row>
    <row r="249" spans="2:9" s="31" customFormat="1" ht="12.75">
      <c r="B249" s="87"/>
      <c r="C249" s="137"/>
      <c r="D249" s="14"/>
      <c r="E249" s="112"/>
      <c r="F249" s="112"/>
      <c r="G249" s="112">
        <f t="shared" si="17"/>
        <v>0</v>
      </c>
      <c r="H249" s="112"/>
      <c r="I249" s="112"/>
    </row>
    <row r="250" spans="2:9" s="33" customFormat="1" ht="26.25">
      <c r="B250" s="3">
        <v>244</v>
      </c>
      <c r="C250" s="101">
        <v>341</v>
      </c>
      <c r="D250" s="2" t="s">
        <v>134</v>
      </c>
      <c r="E250" s="111">
        <f>SUM(E251:E252)</f>
        <v>0</v>
      </c>
      <c r="F250" s="111">
        <f>SUM(F251:F252)</f>
        <v>0</v>
      </c>
      <c r="G250" s="111">
        <f>SUM(G251:G252)</f>
        <v>0</v>
      </c>
      <c r="H250" s="111">
        <f>SUM(H251:H252)</f>
        <v>0</v>
      </c>
      <c r="I250" s="111">
        <f>SUM(I251:I252)</f>
        <v>0</v>
      </c>
    </row>
    <row r="251" spans="2:9" s="31" customFormat="1" ht="12.75">
      <c r="B251" s="87"/>
      <c r="C251" s="137"/>
      <c r="D251" s="14"/>
      <c r="E251" s="112"/>
      <c r="F251" s="112"/>
      <c r="G251" s="112">
        <f>E251-F251</f>
        <v>0</v>
      </c>
      <c r="H251" s="112"/>
      <c r="I251" s="112"/>
    </row>
    <row r="252" spans="2:9" s="31" customFormat="1" ht="12.75">
      <c r="B252" s="87"/>
      <c r="C252" s="137"/>
      <c r="D252" s="14"/>
      <c r="E252" s="112"/>
      <c r="F252" s="112"/>
      <c r="G252" s="112">
        <f>E252-F252</f>
        <v>0</v>
      </c>
      <c r="H252" s="112"/>
      <c r="I252" s="112"/>
    </row>
    <row r="253" spans="2:9" s="33" customFormat="1" ht="26.25">
      <c r="B253" s="3">
        <v>244</v>
      </c>
      <c r="C253" s="101">
        <v>344</v>
      </c>
      <c r="D253" s="2" t="s">
        <v>122</v>
      </c>
      <c r="E253" s="111">
        <f>SUM(E254:E256)</f>
        <v>0</v>
      </c>
      <c r="F253" s="111">
        <f>SUM(F254:F256)</f>
        <v>0</v>
      </c>
      <c r="G253" s="111">
        <f>SUM(G254:G256)</f>
        <v>0</v>
      </c>
      <c r="H253" s="111">
        <f>SUM(H254:H256)</f>
        <v>0</v>
      </c>
      <c r="I253" s="111">
        <f>SUM(I254:I256)</f>
        <v>0</v>
      </c>
    </row>
    <row r="254" spans="2:9" s="31" customFormat="1" ht="12.75">
      <c r="B254" s="87"/>
      <c r="C254" s="137"/>
      <c r="D254" s="14" t="s">
        <v>16</v>
      </c>
      <c r="E254" s="112"/>
      <c r="F254" s="112"/>
      <c r="G254" s="112">
        <f>E254-F254</f>
        <v>0</v>
      </c>
      <c r="H254" s="112"/>
      <c r="I254" s="112"/>
    </row>
    <row r="255" spans="2:9" s="31" customFormat="1" ht="12.75">
      <c r="B255" s="87"/>
      <c r="C255" s="137"/>
      <c r="D255" s="14" t="s">
        <v>394</v>
      </c>
      <c r="E255" s="112"/>
      <c r="F255" s="112"/>
      <c r="G255" s="112">
        <f>E255-F255</f>
        <v>0</v>
      </c>
      <c r="H255" s="112"/>
      <c r="I255" s="112"/>
    </row>
    <row r="256" spans="2:9" s="31" customFormat="1" ht="12.75">
      <c r="B256" s="87"/>
      <c r="C256" s="137"/>
      <c r="D256" s="14"/>
      <c r="E256" s="112"/>
      <c r="F256" s="112"/>
      <c r="G256" s="112">
        <f>E256-F256</f>
        <v>0</v>
      </c>
      <c r="H256" s="112"/>
      <c r="I256" s="112"/>
    </row>
    <row r="257" spans="2:9" s="33" customFormat="1" ht="12.75">
      <c r="B257" s="3">
        <v>244</v>
      </c>
      <c r="C257" s="101">
        <v>345</v>
      </c>
      <c r="D257" s="2" t="s">
        <v>166</v>
      </c>
      <c r="E257" s="111">
        <f>SUM(E258:E260)</f>
        <v>0</v>
      </c>
      <c r="F257" s="111">
        <f>SUM(F258:F260)</f>
        <v>0</v>
      </c>
      <c r="G257" s="111">
        <f>SUM(G258:G260)</f>
        <v>0</v>
      </c>
      <c r="H257" s="111">
        <f>SUM(H258:H260)</f>
        <v>0</v>
      </c>
      <c r="I257" s="111">
        <f>SUM(I258:I260)</f>
        <v>0</v>
      </c>
    </row>
    <row r="258" spans="2:9" s="31" customFormat="1" ht="12.75">
      <c r="B258" s="87"/>
      <c r="C258" s="137"/>
      <c r="D258" s="14"/>
      <c r="E258" s="112"/>
      <c r="F258" s="112"/>
      <c r="G258" s="112">
        <f>E258-F258</f>
        <v>0</v>
      </c>
      <c r="H258" s="112"/>
      <c r="I258" s="112"/>
    </row>
    <row r="259" spans="2:9" s="31" customFormat="1" ht="12.75">
      <c r="B259" s="87"/>
      <c r="C259" s="137"/>
      <c r="D259" s="14"/>
      <c r="E259" s="112"/>
      <c r="F259" s="112"/>
      <c r="G259" s="112">
        <f>E259-F259</f>
        <v>0</v>
      </c>
      <c r="H259" s="112"/>
      <c r="I259" s="112"/>
    </row>
    <row r="260" spans="2:9" s="31" customFormat="1" ht="12.75">
      <c r="B260" s="87"/>
      <c r="C260" s="137"/>
      <c r="D260" s="14"/>
      <c r="E260" s="112"/>
      <c r="F260" s="112"/>
      <c r="G260" s="112">
        <f>E260-F260</f>
        <v>0</v>
      </c>
      <c r="H260" s="112"/>
      <c r="I260" s="112"/>
    </row>
    <row r="261" spans="2:9" s="33" customFormat="1" ht="26.25">
      <c r="B261" s="3">
        <v>244</v>
      </c>
      <c r="C261" s="101">
        <v>346</v>
      </c>
      <c r="D261" s="2" t="s">
        <v>123</v>
      </c>
      <c r="E261" s="111">
        <f>SUM(E262:E265)</f>
        <v>0</v>
      </c>
      <c r="F261" s="111">
        <f>SUM(F262:F265)</f>
        <v>0</v>
      </c>
      <c r="G261" s="111">
        <f>SUM(G262:G265)</f>
        <v>0</v>
      </c>
      <c r="H261" s="111">
        <f>SUM(H262:H265)</f>
        <v>0</v>
      </c>
      <c r="I261" s="111">
        <f>SUM(I262:I265)</f>
        <v>0</v>
      </c>
    </row>
    <row r="262" spans="2:9" s="31" customFormat="1" ht="12.75">
      <c r="B262" s="87"/>
      <c r="C262" s="80"/>
      <c r="D262" s="14" t="s">
        <v>391</v>
      </c>
      <c r="E262" s="112"/>
      <c r="F262" s="112"/>
      <c r="G262" s="112">
        <f>E262-F262</f>
        <v>0</v>
      </c>
      <c r="H262" s="112"/>
      <c r="I262" s="112"/>
    </row>
    <row r="263" spans="2:9" s="31" customFormat="1" ht="12.75">
      <c r="B263" s="87"/>
      <c r="C263" s="80"/>
      <c r="D263" s="14"/>
      <c r="E263" s="112"/>
      <c r="F263" s="112"/>
      <c r="G263" s="112">
        <f>E263-F263</f>
        <v>0</v>
      </c>
      <c r="H263" s="112"/>
      <c r="I263" s="112"/>
    </row>
    <row r="264" spans="2:9" s="31" customFormat="1" ht="12.75">
      <c r="B264" s="87"/>
      <c r="C264" s="80"/>
      <c r="D264" s="14"/>
      <c r="E264" s="112"/>
      <c r="F264" s="112"/>
      <c r="G264" s="112">
        <f>E264-F264</f>
        <v>0</v>
      </c>
      <c r="H264" s="112"/>
      <c r="I264" s="112"/>
    </row>
    <row r="265" spans="2:9" s="31" customFormat="1" ht="12.75">
      <c r="B265" s="87"/>
      <c r="C265" s="80"/>
      <c r="D265" s="14"/>
      <c r="E265" s="112"/>
      <c r="F265" s="112"/>
      <c r="G265" s="112">
        <f>E265-F265</f>
        <v>0</v>
      </c>
      <c r="H265" s="112"/>
      <c r="I265" s="112"/>
    </row>
    <row r="266" spans="1:9" s="32" customFormat="1" ht="12.75">
      <c r="A266" s="64" t="s">
        <v>79</v>
      </c>
      <c r="B266" s="85"/>
      <c r="C266" s="70" t="s">
        <v>101</v>
      </c>
      <c r="D266" s="1" t="s">
        <v>55</v>
      </c>
      <c r="E266" s="113">
        <f>E267+E272</f>
        <v>0</v>
      </c>
      <c r="F266" s="113">
        <f>F267+F272</f>
        <v>0</v>
      </c>
      <c r="G266" s="113">
        <f>G267+G272</f>
        <v>0</v>
      </c>
      <c r="H266" s="113">
        <f>H267+H272</f>
        <v>5000</v>
      </c>
      <c r="I266" s="113">
        <f>I267+I272</f>
        <v>52800</v>
      </c>
    </row>
    <row r="267" spans="1:9" ht="12.75">
      <c r="A267" s="32" t="s">
        <v>99</v>
      </c>
      <c r="B267" s="84"/>
      <c r="C267" s="174"/>
      <c r="D267" s="176" t="s">
        <v>91</v>
      </c>
      <c r="E267" s="175">
        <f>E268</f>
        <v>0</v>
      </c>
      <c r="F267" s="175">
        <f>F268</f>
        <v>0</v>
      </c>
      <c r="G267" s="175">
        <f>G268</f>
        <v>0</v>
      </c>
      <c r="H267" s="175">
        <f>H268</f>
        <v>0</v>
      </c>
      <c r="I267" s="175">
        <f>I268</f>
        <v>0</v>
      </c>
    </row>
    <row r="268" spans="2:9" s="33" customFormat="1" ht="12.75">
      <c r="B268" s="87">
        <v>243</v>
      </c>
      <c r="C268" s="81">
        <v>226</v>
      </c>
      <c r="D268" s="2" t="s">
        <v>18</v>
      </c>
      <c r="E268" s="111">
        <f>SUM(E269:E271)</f>
        <v>0</v>
      </c>
      <c r="F268" s="111">
        <f>SUM(F269:F271)</f>
        <v>0</v>
      </c>
      <c r="G268" s="111">
        <f>SUM(G269:G271)</f>
        <v>0</v>
      </c>
      <c r="H268" s="111">
        <f>SUM(H269:H271)</f>
        <v>0</v>
      </c>
      <c r="I268" s="111">
        <f>SUM(I269:I271)</f>
        <v>0</v>
      </c>
    </row>
    <row r="269" spans="2:9" s="31" customFormat="1" ht="12.75">
      <c r="B269" s="87"/>
      <c r="C269" s="80"/>
      <c r="D269" s="14"/>
      <c r="E269" s="112"/>
      <c r="F269" s="112"/>
      <c r="G269" s="112">
        <f>E269-F269</f>
        <v>0</v>
      </c>
      <c r="H269" s="112"/>
      <c r="I269" s="112"/>
    </row>
    <row r="270" spans="2:9" s="31" customFormat="1" ht="12.75">
      <c r="B270" s="87"/>
      <c r="C270" s="80"/>
      <c r="D270" s="14"/>
      <c r="E270" s="112"/>
      <c r="F270" s="112"/>
      <c r="G270" s="112">
        <f>E270-F270</f>
        <v>0</v>
      </c>
      <c r="H270" s="112"/>
      <c r="I270" s="112"/>
    </row>
    <row r="271" spans="2:9" s="31" customFormat="1" ht="12.75">
      <c r="B271" s="87"/>
      <c r="C271" s="80"/>
      <c r="D271" s="14"/>
      <c r="E271" s="112"/>
      <c r="F271" s="112"/>
      <c r="G271" s="112">
        <f>E271-F271</f>
        <v>0</v>
      </c>
      <c r="H271" s="112"/>
      <c r="I271" s="112"/>
    </row>
    <row r="272" spans="1:9" ht="12.75">
      <c r="A272" s="32" t="s">
        <v>99</v>
      </c>
      <c r="B272" s="3"/>
      <c r="C272" s="71"/>
      <c r="D272" s="19" t="s">
        <v>49</v>
      </c>
      <c r="E272" s="117">
        <f>E273+E284+E291+E296+E300</f>
        <v>0</v>
      </c>
      <c r="F272" s="117">
        <f>F273+F284+F291+F296+F300</f>
        <v>0</v>
      </c>
      <c r="G272" s="117">
        <f>G273+G284+G291+G296+G300</f>
        <v>0</v>
      </c>
      <c r="H272" s="117">
        <f>H273+H284+H291+H296+H300</f>
        <v>5000</v>
      </c>
      <c r="I272" s="117">
        <f>I273+I284+I291+I296+I300</f>
        <v>52800</v>
      </c>
    </row>
    <row r="273" spans="2:9" s="33" customFormat="1" ht="12.75">
      <c r="B273" s="87">
        <v>244</v>
      </c>
      <c r="C273" s="81">
        <v>225</v>
      </c>
      <c r="D273" s="2" t="s">
        <v>17</v>
      </c>
      <c r="E273" s="111">
        <f>SUM(E274:E283)</f>
        <v>0</v>
      </c>
      <c r="F273" s="111">
        <f>SUM(F274:F283)</f>
        <v>0</v>
      </c>
      <c r="G273" s="111">
        <f>SUM(G274:G283)</f>
        <v>0</v>
      </c>
      <c r="H273" s="111">
        <f>SUM(H274:H283)</f>
        <v>0</v>
      </c>
      <c r="I273" s="111">
        <f>SUM(I274:I283)</f>
        <v>47800</v>
      </c>
    </row>
    <row r="274" spans="2:9" s="31" customFormat="1" ht="24.75" customHeight="1">
      <c r="B274" s="87"/>
      <c r="C274" s="80"/>
      <c r="D274" s="14" t="s">
        <v>22</v>
      </c>
      <c r="E274" s="210"/>
      <c r="F274" s="210"/>
      <c r="G274" s="210">
        <f>E274-F274</f>
        <v>0</v>
      </c>
      <c r="H274" s="210"/>
      <c r="I274" s="210">
        <v>47800</v>
      </c>
    </row>
    <row r="275" spans="2:9" s="31" customFormat="1" ht="12.75">
      <c r="B275" s="87"/>
      <c r="C275" s="80"/>
      <c r="D275" s="14" t="s">
        <v>51</v>
      </c>
      <c r="E275" s="210"/>
      <c r="F275" s="210"/>
      <c r="G275" s="210">
        <f>E275-F275</f>
        <v>0</v>
      </c>
      <c r="H275" s="210"/>
      <c r="I275" s="210"/>
    </row>
    <row r="276" spans="2:9" s="31" customFormat="1" ht="26.25">
      <c r="B276" s="87"/>
      <c r="C276" s="80"/>
      <c r="D276" s="10" t="s">
        <v>318</v>
      </c>
      <c r="E276" s="210"/>
      <c r="F276" s="210"/>
      <c r="G276" s="210">
        <f>E276-F276</f>
        <v>0</v>
      </c>
      <c r="H276" s="210"/>
      <c r="I276" s="210"/>
    </row>
    <row r="277" spans="2:9" s="31" customFormat="1" ht="12.75">
      <c r="B277" s="87"/>
      <c r="C277" s="80"/>
      <c r="D277" s="14" t="s">
        <v>241</v>
      </c>
      <c r="E277" s="112"/>
      <c r="F277" s="112"/>
      <c r="G277" s="112">
        <f aca="true" t="shared" si="18" ref="G277:G285">E277-F277</f>
        <v>0</v>
      </c>
      <c r="H277" s="112"/>
      <c r="I277" s="112"/>
    </row>
    <row r="278" spans="2:9" s="31" customFormat="1" ht="12.75">
      <c r="B278" s="87"/>
      <c r="C278" s="80"/>
      <c r="D278" s="14" t="s">
        <v>227</v>
      </c>
      <c r="E278" s="112"/>
      <c r="F278" s="112"/>
      <c r="G278" s="112">
        <f t="shared" si="18"/>
        <v>0</v>
      </c>
      <c r="H278" s="112"/>
      <c r="I278" s="112"/>
    </row>
    <row r="279" spans="2:9" s="31" customFormat="1" ht="12.75">
      <c r="B279" s="87"/>
      <c r="C279" s="80"/>
      <c r="D279" s="171" t="s">
        <v>295</v>
      </c>
      <c r="E279" s="210"/>
      <c r="F279" s="210"/>
      <c r="G279" s="210">
        <f t="shared" si="18"/>
        <v>0</v>
      </c>
      <c r="H279" s="210"/>
      <c r="I279" s="210"/>
    </row>
    <row r="280" spans="2:9" s="31" customFormat="1" ht="26.25">
      <c r="B280" s="87"/>
      <c r="C280" s="80"/>
      <c r="D280" s="171" t="s">
        <v>316</v>
      </c>
      <c r="E280" s="112"/>
      <c r="F280" s="112"/>
      <c r="G280" s="112">
        <f t="shared" si="18"/>
        <v>0</v>
      </c>
      <c r="H280" s="112"/>
      <c r="I280" s="112"/>
    </row>
    <row r="281" spans="2:9" s="31" customFormat="1" ht="12.75">
      <c r="B281" s="87"/>
      <c r="C281" s="80"/>
      <c r="D281" s="171" t="s">
        <v>395</v>
      </c>
      <c r="E281" s="112"/>
      <c r="F281" s="112"/>
      <c r="G281" s="112">
        <f t="shared" si="18"/>
        <v>0</v>
      </c>
      <c r="H281" s="112"/>
      <c r="I281" s="112"/>
    </row>
    <row r="282" spans="2:9" s="31" customFormat="1" ht="12.75">
      <c r="B282" s="87"/>
      <c r="C282" s="80"/>
      <c r="D282" s="208" t="s">
        <v>327</v>
      </c>
      <c r="E282" s="112"/>
      <c r="F282" s="112"/>
      <c r="G282" s="112">
        <f t="shared" si="18"/>
        <v>0</v>
      </c>
      <c r="H282" s="112"/>
      <c r="I282" s="112"/>
    </row>
    <row r="283" spans="2:9" s="31" customFormat="1" ht="12.75">
      <c r="B283" s="87"/>
      <c r="C283" s="80"/>
      <c r="D283" s="14"/>
      <c r="E283" s="112"/>
      <c r="F283" s="112"/>
      <c r="G283" s="112">
        <f t="shared" si="18"/>
        <v>0</v>
      </c>
      <c r="H283" s="112"/>
      <c r="I283" s="112"/>
    </row>
    <row r="284" spans="2:9" s="33" customFormat="1" ht="12.75">
      <c r="B284" s="87">
        <v>244</v>
      </c>
      <c r="C284" s="81">
        <v>226</v>
      </c>
      <c r="D284" s="2" t="s">
        <v>18</v>
      </c>
      <c r="E284" s="111">
        <f>SUM(E285:E290)</f>
        <v>0</v>
      </c>
      <c r="F284" s="111">
        <f>SUM(F285:F290)</f>
        <v>0</v>
      </c>
      <c r="G284" s="111">
        <f t="shared" si="18"/>
        <v>0</v>
      </c>
      <c r="H284" s="111">
        <f>SUM(H285:H290)</f>
        <v>0</v>
      </c>
      <c r="I284" s="111">
        <f>SUM(I285:I290)</f>
        <v>0</v>
      </c>
    </row>
    <row r="285" spans="2:9" s="31" customFormat="1" ht="26.25">
      <c r="B285" s="87"/>
      <c r="C285" s="80"/>
      <c r="D285" s="9" t="s">
        <v>326</v>
      </c>
      <c r="E285" s="112"/>
      <c r="F285" s="112"/>
      <c r="G285" s="112">
        <f t="shared" si="18"/>
        <v>0</v>
      </c>
      <c r="H285" s="112"/>
      <c r="I285" s="112"/>
    </row>
    <row r="286" spans="2:9" s="31" customFormat="1" ht="12.75">
      <c r="B286" s="87"/>
      <c r="C286" s="80"/>
      <c r="D286" s="108" t="s">
        <v>327</v>
      </c>
      <c r="E286" s="112"/>
      <c r="F286" s="112"/>
      <c r="G286" s="112">
        <f>E286-F286</f>
        <v>0</v>
      </c>
      <c r="H286" s="112"/>
      <c r="I286" s="112"/>
    </row>
    <row r="287" spans="2:9" s="31" customFormat="1" ht="26.25">
      <c r="B287" s="87"/>
      <c r="C287" s="80"/>
      <c r="D287" s="213" t="s">
        <v>337</v>
      </c>
      <c r="E287" s="112"/>
      <c r="F287" s="112"/>
      <c r="G287" s="112">
        <f>E287-F287</f>
        <v>0</v>
      </c>
      <c r="H287" s="112"/>
      <c r="I287" s="112"/>
    </row>
    <row r="288" spans="2:9" s="31" customFormat="1" ht="12.75">
      <c r="B288" s="87"/>
      <c r="C288" s="80"/>
      <c r="D288" s="10"/>
      <c r="E288" s="112"/>
      <c r="F288" s="112"/>
      <c r="G288" s="112">
        <f>E288-F288</f>
        <v>0</v>
      </c>
      <c r="H288" s="112"/>
      <c r="I288" s="112"/>
    </row>
    <row r="289" spans="2:9" s="31" customFormat="1" ht="12.75">
      <c r="B289" s="87"/>
      <c r="C289" s="80"/>
      <c r="D289" s="62"/>
      <c r="E289" s="112"/>
      <c r="F289" s="112"/>
      <c r="G289" s="112">
        <f>E289-F289</f>
        <v>0</v>
      </c>
      <c r="H289" s="112"/>
      <c r="I289" s="112"/>
    </row>
    <row r="290" spans="2:9" s="31" customFormat="1" ht="12.75">
      <c r="B290" s="87"/>
      <c r="C290" s="80"/>
      <c r="D290" s="10"/>
      <c r="E290" s="112"/>
      <c r="F290" s="112"/>
      <c r="G290" s="112">
        <f aca="true" t="shared" si="19" ref="G290:G295">E290-F290</f>
        <v>0</v>
      </c>
      <c r="H290" s="112"/>
      <c r="I290" s="112"/>
    </row>
    <row r="291" spans="2:9" s="33" customFormat="1" ht="12.75">
      <c r="B291" s="87">
        <v>244</v>
      </c>
      <c r="C291" s="81">
        <v>310</v>
      </c>
      <c r="D291" s="2" t="s">
        <v>19</v>
      </c>
      <c r="E291" s="111">
        <f>SUM(E292:E295)</f>
        <v>0</v>
      </c>
      <c r="F291" s="111">
        <f>SUM(F292:F295)</f>
        <v>0</v>
      </c>
      <c r="G291" s="111">
        <f t="shared" si="19"/>
        <v>0</v>
      </c>
      <c r="H291" s="111">
        <f>SUM(H292:H295)</f>
        <v>5000</v>
      </c>
      <c r="I291" s="111">
        <f>SUM(I292:I295)</f>
        <v>5000</v>
      </c>
    </row>
    <row r="292" spans="2:9" s="31" customFormat="1" ht="12.75" hidden="1">
      <c r="B292" s="87"/>
      <c r="C292" s="80"/>
      <c r="D292" s="108" t="s">
        <v>130</v>
      </c>
      <c r="E292" s="112"/>
      <c r="F292" s="112"/>
      <c r="G292" s="112">
        <f t="shared" si="19"/>
        <v>0</v>
      </c>
      <c r="H292" s="112"/>
      <c r="I292" s="112"/>
    </row>
    <row r="293" spans="2:9" s="31" customFormat="1" ht="12.75">
      <c r="B293" s="87"/>
      <c r="C293" s="80"/>
      <c r="D293" s="14" t="s">
        <v>20</v>
      </c>
      <c r="E293" s="210"/>
      <c r="F293" s="210"/>
      <c r="G293" s="210">
        <f t="shared" si="19"/>
        <v>0</v>
      </c>
      <c r="H293" s="210">
        <v>5000</v>
      </c>
      <c r="I293" s="210">
        <v>5000</v>
      </c>
    </row>
    <row r="294" spans="2:9" s="31" customFormat="1" ht="12.75">
      <c r="B294" s="87"/>
      <c r="C294" s="80"/>
      <c r="D294" s="10" t="s">
        <v>226</v>
      </c>
      <c r="E294" s="112"/>
      <c r="F294" s="112"/>
      <c r="G294" s="112">
        <f t="shared" si="19"/>
        <v>0</v>
      </c>
      <c r="H294" s="112"/>
      <c r="I294" s="112"/>
    </row>
    <row r="295" spans="2:9" s="31" customFormat="1" ht="12.75">
      <c r="B295" s="87"/>
      <c r="C295" s="80"/>
      <c r="D295" s="10"/>
      <c r="E295" s="112"/>
      <c r="F295" s="112"/>
      <c r="G295" s="112">
        <f t="shared" si="19"/>
        <v>0</v>
      </c>
      <c r="H295" s="112"/>
      <c r="I295" s="112"/>
    </row>
    <row r="296" spans="2:9" s="33" customFormat="1" ht="26.25">
      <c r="B296" s="87"/>
      <c r="C296" s="81">
        <v>344</v>
      </c>
      <c r="D296" s="2" t="s">
        <v>122</v>
      </c>
      <c r="E296" s="111">
        <f>SUM(E297:E299)</f>
        <v>0</v>
      </c>
      <c r="F296" s="111">
        <f>SUM(F297:F299)</f>
        <v>0</v>
      </c>
      <c r="G296" s="111">
        <f>SUM(G297:G299)</f>
        <v>0</v>
      </c>
      <c r="H296" s="111">
        <f>SUM(H297:H299)</f>
        <v>0</v>
      </c>
      <c r="I296" s="111">
        <f>SUM(I297:I299)</f>
        <v>0</v>
      </c>
    </row>
    <row r="297" spans="2:9" s="31" customFormat="1" ht="12.75">
      <c r="B297" s="87"/>
      <c r="C297" s="80"/>
      <c r="D297" s="14" t="s">
        <v>116</v>
      </c>
      <c r="E297" s="112"/>
      <c r="F297" s="112"/>
      <c r="G297" s="112">
        <f>E297-F297</f>
        <v>0</v>
      </c>
      <c r="H297" s="112"/>
      <c r="I297" s="112"/>
    </row>
    <row r="298" spans="2:9" s="31" customFormat="1" ht="12.75">
      <c r="B298" s="87"/>
      <c r="C298" s="80"/>
      <c r="D298" s="208" t="s">
        <v>355</v>
      </c>
      <c r="E298" s="210"/>
      <c r="F298" s="210"/>
      <c r="G298" s="210">
        <f>E298-F298</f>
        <v>0</v>
      </c>
      <c r="H298" s="210"/>
      <c r="I298" s="210"/>
    </row>
    <row r="299" spans="2:9" s="31" customFormat="1" ht="12.75">
      <c r="B299" s="87"/>
      <c r="C299" s="80"/>
      <c r="D299" s="14"/>
      <c r="E299" s="112"/>
      <c r="F299" s="112"/>
      <c r="G299" s="112">
        <f>E299-F299</f>
        <v>0</v>
      </c>
      <c r="H299" s="112"/>
      <c r="I299" s="112"/>
    </row>
    <row r="300" spans="2:9" s="33" customFormat="1" ht="26.25">
      <c r="B300" s="87"/>
      <c r="C300" s="81">
        <v>346</v>
      </c>
      <c r="D300" s="2" t="s">
        <v>123</v>
      </c>
      <c r="E300" s="111">
        <f>SUM(E301:E302)</f>
        <v>0</v>
      </c>
      <c r="F300" s="111">
        <f>SUM(F301:F302)</f>
        <v>0</v>
      </c>
      <c r="G300" s="111">
        <f>SUM(G301:G302)</f>
        <v>0</v>
      </c>
      <c r="H300" s="111">
        <f>SUM(H301:H302)</f>
        <v>0</v>
      </c>
      <c r="I300" s="111">
        <f>SUM(I301:I302)</f>
        <v>0</v>
      </c>
    </row>
    <row r="301" spans="2:9" s="31" customFormat="1" ht="12.75">
      <c r="B301" s="87"/>
      <c r="C301" s="80"/>
      <c r="D301" s="14" t="s">
        <v>265</v>
      </c>
      <c r="E301" s="112"/>
      <c r="F301" s="112"/>
      <c r="G301" s="112">
        <f aca="true" t="shared" si="20" ref="G301:G307">E301-F301</f>
        <v>0</v>
      </c>
      <c r="H301" s="112"/>
      <c r="I301" s="112"/>
    </row>
    <row r="302" spans="2:9" s="31" customFormat="1" ht="12.75">
      <c r="B302" s="87"/>
      <c r="C302" s="80"/>
      <c r="D302" s="14"/>
      <c r="E302" s="112"/>
      <c r="F302" s="112"/>
      <c r="G302" s="112">
        <f t="shared" si="20"/>
        <v>0</v>
      </c>
      <c r="H302" s="112"/>
      <c r="I302" s="112"/>
    </row>
    <row r="303" spans="1:9" s="32" customFormat="1" ht="52.5" hidden="1">
      <c r="A303" s="60" t="s">
        <v>79</v>
      </c>
      <c r="B303" s="85" t="s">
        <v>104</v>
      </c>
      <c r="C303" s="136" t="s">
        <v>102</v>
      </c>
      <c r="D303" s="134" t="s">
        <v>330</v>
      </c>
      <c r="E303" s="135">
        <f>SUM(E304:E308)</f>
        <v>0</v>
      </c>
      <c r="F303" s="135">
        <f>SUM(F304:F308)</f>
        <v>0</v>
      </c>
      <c r="G303" s="135">
        <f>SUM(G304:G308)</f>
        <v>0</v>
      </c>
      <c r="H303" s="135">
        <f>SUM(H304:H308)</f>
        <v>0</v>
      </c>
      <c r="I303" s="135">
        <f>SUM(I304:I308)</f>
        <v>0</v>
      </c>
    </row>
    <row r="304" spans="1:9" s="31" customFormat="1" ht="12.75" hidden="1">
      <c r="A304" s="32" t="s">
        <v>99</v>
      </c>
      <c r="B304" s="87"/>
      <c r="C304" s="30">
        <v>225</v>
      </c>
      <c r="D304" s="14" t="s">
        <v>60</v>
      </c>
      <c r="E304" s="112"/>
      <c r="F304" s="112"/>
      <c r="G304" s="112">
        <f t="shared" si="20"/>
        <v>0</v>
      </c>
      <c r="H304" s="112"/>
      <c r="I304" s="112"/>
    </row>
    <row r="305" spans="2:9" s="31" customFormat="1" ht="12.75" hidden="1">
      <c r="B305" s="87"/>
      <c r="C305" s="30">
        <v>225</v>
      </c>
      <c r="D305" s="14" t="s">
        <v>59</v>
      </c>
      <c r="E305" s="112"/>
      <c r="F305" s="112"/>
      <c r="G305" s="112">
        <f t="shared" si="20"/>
        <v>0</v>
      </c>
      <c r="H305" s="112"/>
      <c r="I305" s="112"/>
    </row>
    <row r="306" spans="2:9" s="31" customFormat="1" ht="12.75" hidden="1">
      <c r="B306" s="87"/>
      <c r="C306" s="30">
        <v>225</v>
      </c>
      <c r="D306" s="14" t="s">
        <v>298</v>
      </c>
      <c r="E306" s="112"/>
      <c r="F306" s="112"/>
      <c r="G306" s="112">
        <f>E306-F306</f>
        <v>0</v>
      </c>
      <c r="H306" s="112"/>
      <c r="I306" s="112"/>
    </row>
    <row r="307" spans="2:9" s="31" customFormat="1" ht="12.75" hidden="1">
      <c r="B307" s="87"/>
      <c r="C307" s="30">
        <v>225</v>
      </c>
      <c r="D307" s="14" t="s">
        <v>142</v>
      </c>
      <c r="E307" s="112"/>
      <c r="F307" s="112"/>
      <c r="G307" s="112">
        <f t="shared" si="20"/>
        <v>0</v>
      </c>
      <c r="H307" s="112"/>
      <c r="I307" s="112"/>
    </row>
    <row r="308" spans="2:9" s="31" customFormat="1" ht="26.25" hidden="1">
      <c r="B308" s="87"/>
      <c r="C308" s="80">
        <v>226</v>
      </c>
      <c r="D308" s="14" t="s">
        <v>167</v>
      </c>
      <c r="E308" s="112"/>
      <c r="F308" s="112"/>
      <c r="G308" s="112">
        <f>E308-F308</f>
        <v>0</v>
      </c>
      <c r="H308" s="112"/>
      <c r="I308" s="112"/>
    </row>
    <row r="309" spans="4:9" ht="12.75" hidden="1">
      <c r="D309" s="8"/>
      <c r="E309" s="115"/>
      <c r="F309" s="115"/>
      <c r="G309" s="115"/>
      <c r="H309" s="115"/>
      <c r="I309" s="115"/>
    </row>
    <row r="310" spans="1:9" s="32" customFormat="1" ht="52.5" hidden="1">
      <c r="A310" s="64" t="s">
        <v>79</v>
      </c>
      <c r="B310" s="85" t="s">
        <v>104</v>
      </c>
      <c r="C310" s="70" t="s">
        <v>105</v>
      </c>
      <c r="D310" s="1" t="s">
        <v>329</v>
      </c>
      <c r="E310" s="113">
        <f>SUM(E311:E316)</f>
        <v>0</v>
      </c>
      <c r="F310" s="113">
        <f>SUM(F311:F316)</f>
        <v>0</v>
      </c>
      <c r="G310" s="113">
        <f>SUM(G311:G316)</f>
        <v>0</v>
      </c>
      <c r="H310" s="113">
        <f>SUM(H311:H316)</f>
        <v>0</v>
      </c>
      <c r="I310" s="113">
        <f>SUM(I311:I316)</f>
        <v>0</v>
      </c>
    </row>
    <row r="311" spans="1:9" s="31" customFormat="1" ht="12.75" hidden="1">
      <c r="A311" s="32" t="s">
        <v>99</v>
      </c>
      <c r="B311" s="87"/>
      <c r="C311" s="30">
        <v>225</v>
      </c>
      <c r="D311" s="14" t="s">
        <v>60</v>
      </c>
      <c r="E311" s="112"/>
      <c r="F311" s="112"/>
      <c r="G311" s="112">
        <f aca="true" t="shared" si="21" ref="G311:G316">E311-F311</f>
        <v>0</v>
      </c>
      <c r="H311" s="112"/>
      <c r="I311" s="112"/>
    </row>
    <row r="312" spans="2:9" s="31" customFormat="1" ht="12.75" hidden="1">
      <c r="B312" s="87"/>
      <c r="C312" s="30">
        <v>225</v>
      </c>
      <c r="D312" s="14" t="s">
        <v>328</v>
      </c>
      <c r="E312" s="112"/>
      <c r="F312" s="112"/>
      <c r="G312" s="112">
        <f t="shared" si="21"/>
        <v>0</v>
      </c>
      <c r="H312" s="112"/>
      <c r="I312" s="112"/>
    </row>
    <row r="313" spans="2:9" s="31" customFormat="1" ht="12.75" hidden="1">
      <c r="B313" s="87"/>
      <c r="C313" s="30">
        <v>225</v>
      </c>
      <c r="D313" s="14" t="s">
        <v>142</v>
      </c>
      <c r="E313" s="112"/>
      <c r="F313" s="112"/>
      <c r="G313" s="112">
        <f t="shared" si="21"/>
        <v>0</v>
      </c>
      <c r="H313" s="112"/>
      <c r="I313" s="112"/>
    </row>
    <row r="314" spans="2:9" s="31" customFormat="1" ht="12.75" hidden="1">
      <c r="B314" s="87"/>
      <c r="C314" s="80">
        <v>225</v>
      </c>
      <c r="D314" s="14" t="s">
        <v>303</v>
      </c>
      <c r="E314" s="112"/>
      <c r="F314" s="112"/>
      <c r="G314" s="112">
        <f t="shared" si="21"/>
        <v>0</v>
      </c>
      <c r="H314" s="112"/>
      <c r="I314" s="112"/>
    </row>
    <row r="315" spans="2:9" s="31" customFormat="1" ht="12.75" hidden="1">
      <c r="B315" s="87"/>
      <c r="C315" s="80">
        <v>225</v>
      </c>
      <c r="D315" s="14" t="s">
        <v>304</v>
      </c>
      <c r="E315" s="112"/>
      <c r="F315" s="112"/>
      <c r="G315" s="112">
        <f t="shared" si="21"/>
        <v>0</v>
      </c>
      <c r="H315" s="112"/>
      <c r="I315" s="112"/>
    </row>
    <row r="316" spans="2:9" s="31" customFormat="1" ht="26.25" hidden="1">
      <c r="B316" s="87"/>
      <c r="C316" s="80">
        <v>226</v>
      </c>
      <c r="D316" s="14" t="s">
        <v>167</v>
      </c>
      <c r="E316" s="112"/>
      <c r="F316" s="112"/>
      <c r="G316" s="112">
        <f t="shared" si="21"/>
        <v>0</v>
      </c>
      <c r="H316" s="112"/>
      <c r="I316" s="112"/>
    </row>
    <row r="317" spans="4:9" ht="12.75" hidden="1">
      <c r="D317" s="8"/>
      <c r="E317" s="115"/>
      <c r="F317" s="115"/>
      <c r="G317" s="115"/>
      <c r="H317" s="115"/>
      <c r="I317" s="115"/>
    </row>
    <row r="318" spans="1:9" s="32" customFormat="1" ht="39" hidden="1">
      <c r="A318" s="64" t="s">
        <v>79</v>
      </c>
      <c r="B318" s="85"/>
      <c r="C318" s="70" t="s">
        <v>106</v>
      </c>
      <c r="D318" s="1" t="s">
        <v>228</v>
      </c>
      <c r="E318" s="113">
        <f>E319</f>
        <v>0</v>
      </c>
      <c r="F318" s="113">
        <f>F319</f>
        <v>0</v>
      </c>
      <c r="G318" s="113">
        <f>G319</f>
        <v>0</v>
      </c>
      <c r="H318" s="113">
        <f>H319</f>
        <v>0</v>
      </c>
      <c r="I318" s="113">
        <f>I319</f>
        <v>0</v>
      </c>
    </row>
    <row r="319" spans="1:9" ht="12.75" hidden="1">
      <c r="A319" s="32" t="s">
        <v>99</v>
      </c>
      <c r="B319" s="3"/>
      <c r="C319" s="71"/>
      <c r="D319" s="19" t="s">
        <v>49</v>
      </c>
      <c r="E319" s="117">
        <f>E320+E325</f>
        <v>0</v>
      </c>
      <c r="F319" s="117">
        <f>F320+F325</f>
        <v>0</v>
      </c>
      <c r="G319" s="117">
        <f>G320+G325</f>
        <v>0</v>
      </c>
      <c r="H319" s="117">
        <f>H320+H325</f>
        <v>0</v>
      </c>
      <c r="I319" s="117">
        <f>I320+I325</f>
        <v>0</v>
      </c>
    </row>
    <row r="320" spans="2:9" s="33" customFormat="1" ht="12.75" hidden="1">
      <c r="B320" s="87">
        <v>244</v>
      </c>
      <c r="C320" s="81">
        <v>310</v>
      </c>
      <c r="D320" s="2" t="s">
        <v>19</v>
      </c>
      <c r="E320" s="111">
        <f>SUM(E321:E324)</f>
        <v>0</v>
      </c>
      <c r="F320" s="111">
        <f>SUM(F321:F324)</f>
        <v>0</v>
      </c>
      <c r="G320" s="111">
        <f>E320-F320</f>
        <v>0</v>
      </c>
      <c r="H320" s="111">
        <f>SUM(H321:H324)</f>
        <v>0</v>
      </c>
      <c r="I320" s="111">
        <f>SUM(I321:I324)</f>
        <v>0</v>
      </c>
    </row>
    <row r="321" spans="2:9" s="31" customFormat="1" ht="12.75" hidden="1">
      <c r="B321" s="87"/>
      <c r="C321" s="80"/>
      <c r="D321" s="10" t="s">
        <v>230</v>
      </c>
      <c r="E321" s="112"/>
      <c r="F321" s="112"/>
      <c r="G321" s="112">
        <f>E321-F321</f>
        <v>0</v>
      </c>
      <c r="H321" s="112"/>
      <c r="I321" s="112"/>
    </row>
    <row r="322" spans="2:9" s="31" customFormat="1" ht="12.75" hidden="1">
      <c r="B322" s="87"/>
      <c r="C322" s="80"/>
      <c r="D322" s="10" t="s">
        <v>271</v>
      </c>
      <c r="E322" s="112"/>
      <c r="F322" s="112"/>
      <c r="G322" s="112">
        <f>E322-F322</f>
        <v>0</v>
      </c>
      <c r="H322" s="112"/>
      <c r="I322" s="112"/>
    </row>
    <row r="323" spans="2:9" s="31" customFormat="1" ht="12.75" hidden="1">
      <c r="B323" s="87"/>
      <c r="C323" s="80"/>
      <c r="D323" s="10" t="s">
        <v>239</v>
      </c>
      <c r="E323" s="112"/>
      <c r="F323" s="112"/>
      <c r="G323" s="112">
        <f>E323-F323</f>
        <v>0</v>
      </c>
      <c r="H323" s="112"/>
      <c r="I323" s="112"/>
    </row>
    <row r="324" spans="2:9" s="31" customFormat="1" ht="12.75" hidden="1">
      <c r="B324" s="87"/>
      <c r="C324" s="80"/>
      <c r="D324" s="10"/>
      <c r="E324" s="112"/>
      <c r="F324" s="112"/>
      <c r="G324" s="112">
        <f>E324-F324</f>
        <v>0</v>
      </c>
      <c r="H324" s="112"/>
      <c r="I324" s="112"/>
    </row>
    <row r="325" spans="2:9" s="33" customFormat="1" ht="26.25" hidden="1">
      <c r="B325" s="87"/>
      <c r="C325" s="81">
        <v>346</v>
      </c>
      <c r="D325" s="2" t="s">
        <v>123</v>
      </c>
      <c r="E325" s="111">
        <f>SUM(E326:E329)</f>
        <v>0</v>
      </c>
      <c r="F325" s="111">
        <f>SUM(F326:F329)</f>
        <v>0</v>
      </c>
      <c r="G325" s="111">
        <f>SUM(G326:G329)</f>
        <v>0</v>
      </c>
      <c r="H325" s="111">
        <f>SUM(H326:H329)</f>
        <v>0</v>
      </c>
      <c r="I325" s="111">
        <f>SUM(I326:I329)</f>
        <v>0</v>
      </c>
    </row>
    <row r="326" spans="2:9" s="31" customFormat="1" ht="12.75" hidden="1">
      <c r="B326" s="87"/>
      <c r="C326" s="80"/>
      <c r="D326" s="14"/>
      <c r="E326" s="112"/>
      <c r="F326" s="112"/>
      <c r="G326" s="112">
        <f>E326-F326</f>
        <v>0</v>
      </c>
      <c r="H326" s="112"/>
      <c r="I326" s="112"/>
    </row>
    <row r="327" spans="2:9" s="31" customFormat="1" ht="12.75" hidden="1">
      <c r="B327" s="87"/>
      <c r="C327" s="80"/>
      <c r="D327" s="14"/>
      <c r="E327" s="112"/>
      <c r="F327" s="112"/>
      <c r="G327" s="112">
        <f>E327-F327</f>
        <v>0</v>
      </c>
      <c r="H327" s="112"/>
      <c r="I327" s="112"/>
    </row>
    <row r="328" spans="2:9" s="31" customFormat="1" ht="12.75" hidden="1">
      <c r="B328" s="87"/>
      <c r="C328" s="80"/>
      <c r="D328" s="14"/>
      <c r="E328" s="112"/>
      <c r="F328" s="112"/>
      <c r="G328" s="112">
        <f>E328-F328</f>
        <v>0</v>
      </c>
      <c r="H328" s="112"/>
      <c r="I328" s="112"/>
    </row>
    <row r="329" spans="2:9" s="31" customFormat="1" ht="12.75" hidden="1">
      <c r="B329" s="87"/>
      <c r="C329" s="80"/>
      <c r="D329" s="14"/>
      <c r="E329" s="112"/>
      <c r="F329" s="112"/>
      <c r="G329" s="112">
        <f>E329-F329</f>
        <v>0</v>
      </c>
      <c r="H329" s="112"/>
      <c r="I329" s="112"/>
    </row>
    <row r="330" spans="1:9" s="32" customFormat="1" ht="39" hidden="1">
      <c r="A330" s="64" t="s">
        <v>79</v>
      </c>
      <c r="B330" s="85"/>
      <c r="C330" s="70" t="s">
        <v>107</v>
      </c>
      <c r="D330" s="1" t="s">
        <v>236</v>
      </c>
      <c r="E330" s="113">
        <f>E331</f>
        <v>0</v>
      </c>
      <c r="F330" s="113">
        <f>F331</f>
        <v>0</v>
      </c>
      <c r="G330" s="113">
        <f>G331</f>
        <v>0</v>
      </c>
      <c r="H330" s="113">
        <f>H331</f>
        <v>0</v>
      </c>
      <c r="I330" s="113">
        <f>I331</f>
        <v>0</v>
      </c>
    </row>
    <row r="331" spans="1:9" ht="12.75" hidden="1">
      <c r="A331" s="32" t="s">
        <v>99</v>
      </c>
      <c r="B331" s="3"/>
      <c r="C331" s="71"/>
      <c r="D331" s="19" t="s">
        <v>49</v>
      </c>
      <c r="E331" s="117">
        <f>E332+E335</f>
        <v>0</v>
      </c>
      <c r="F331" s="117">
        <f>F332+F335</f>
        <v>0</v>
      </c>
      <c r="G331" s="117">
        <f>G332+G335</f>
        <v>0</v>
      </c>
      <c r="H331" s="117">
        <f>H332+H335</f>
        <v>0</v>
      </c>
      <c r="I331" s="117">
        <f>I332+I335</f>
        <v>0</v>
      </c>
    </row>
    <row r="332" spans="2:9" s="33" customFormat="1" ht="12.75" hidden="1">
      <c r="B332" s="87">
        <v>244</v>
      </c>
      <c r="C332" s="81">
        <v>225</v>
      </c>
      <c r="D332" s="2" t="s">
        <v>17</v>
      </c>
      <c r="E332" s="111">
        <f>SUM(E333:E334)</f>
        <v>0</v>
      </c>
      <c r="F332" s="111">
        <f>SUM(F333:F334)</f>
        <v>0</v>
      </c>
      <c r="G332" s="111">
        <f>E332-F332</f>
        <v>0</v>
      </c>
      <c r="H332" s="111">
        <f>SUM(H333:H334)</f>
        <v>0</v>
      </c>
      <c r="I332" s="111">
        <f>SUM(I333:I334)</f>
        <v>0</v>
      </c>
    </row>
    <row r="333" spans="2:9" s="31" customFormat="1" ht="26.25" hidden="1">
      <c r="B333" s="87"/>
      <c r="C333" s="80"/>
      <c r="D333" s="10" t="s">
        <v>234</v>
      </c>
      <c r="E333" s="112"/>
      <c r="F333" s="112"/>
      <c r="G333" s="112">
        <f>E333-F333</f>
        <v>0</v>
      </c>
      <c r="H333" s="112"/>
      <c r="I333" s="112"/>
    </row>
    <row r="334" spans="2:9" s="31" customFormat="1" ht="12.75" hidden="1">
      <c r="B334" s="87"/>
      <c r="C334" s="80"/>
      <c r="D334" s="10"/>
      <c r="E334" s="112"/>
      <c r="F334" s="112"/>
      <c r="G334" s="112">
        <f>E334-F334</f>
        <v>0</v>
      </c>
      <c r="H334" s="112"/>
      <c r="I334" s="112"/>
    </row>
    <row r="335" spans="2:9" s="33" customFormat="1" ht="12.75" hidden="1">
      <c r="B335" s="87"/>
      <c r="C335" s="81">
        <v>226</v>
      </c>
      <c r="D335" s="2" t="s">
        <v>18</v>
      </c>
      <c r="E335" s="111">
        <f>SUM(E336:E337)</f>
        <v>0</v>
      </c>
      <c r="F335" s="111">
        <f>SUM(F336:F337)</f>
        <v>0</v>
      </c>
      <c r="G335" s="111">
        <f>SUM(G336:G337)</f>
        <v>0</v>
      </c>
      <c r="H335" s="111">
        <f>SUM(H336:H337)</f>
        <v>0</v>
      </c>
      <c r="I335" s="111">
        <f>SUM(I336:I337)</f>
        <v>0</v>
      </c>
    </row>
    <row r="336" spans="2:9" s="31" customFormat="1" ht="12.75" hidden="1">
      <c r="B336" s="87"/>
      <c r="C336" s="80"/>
      <c r="D336" s="14"/>
      <c r="E336" s="112"/>
      <c r="F336" s="112"/>
      <c r="G336" s="112">
        <f>E336-F336</f>
        <v>0</v>
      </c>
      <c r="H336" s="112"/>
      <c r="I336" s="112"/>
    </row>
    <row r="337" spans="2:9" s="31" customFormat="1" ht="12.75" hidden="1">
      <c r="B337" s="87"/>
      <c r="C337" s="80"/>
      <c r="D337" s="14"/>
      <c r="E337" s="112"/>
      <c r="F337" s="112"/>
      <c r="G337" s="112">
        <f>E337-F337</f>
        <v>0</v>
      </c>
      <c r="H337" s="112"/>
      <c r="I337" s="112"/>
    </row>
    <row r="338" spans="1:9" s="32" customFormat="1" ht="66" hidden="1">
      <c r="A338" s="64" t="s">
        <v>79</v>
      </c>
      <c r="B338" s="85"/>
      <c r="C338" s="70">
        <v>7</v>
      </c>
      <c r="D338" s="1" t="s">
        <v>348</v>
      </c>
      <c r="E338" s="113">
        <f>E354+E339</f>
        <v>0</v>
      </c>
      <c r="F338" s="113">
        <f>F354+F339</f>
        <v>0</v>
      </c>
      <c r="G338" s="113">
        <f>G354+G339</f>
        <v>0</v>
      </c>
      <c r="H338" s="113">
        <f>H354+H339</f>
        <v>0</v>
      </c>
      <c r="I338" s="113">
        <f>I354+I339</f>
        <v>0</v>
      </c>
    </row>
    <row r="339" spans="1:9" ht="12.75" hidden="1">
      <c r="A339" s="109" t="s">
        <v>99</v>
      </c>
      <c r="B339" s="84"/>
      <c r="C339" s="174"/>
      <c r="D339" s="164" t="s">
        <v>91</v>
      </c>
      <c r="E339" s="175">
        <f>E340+E343+E349+E346</f>
        <v>0</v>
      </c>
      <c r="F339" s="175">
        <f>F340+F343+F349+F346</f>
        <v>0</v>
      </c>
      <c r="G339" s="175">
        <f>G340+G343+G349+G346</f>
        <v>0</v>
      </c>
      <c r="H339" s="175">
        <f>H340+H343+H349+H346</f>
        <v>0</v>
      </c>
      <c r="I339" s="175">
        <f>I340+I343+I349+I346</f>
        <v>0</v>
      </c>
    </row>
    <row r="340" spans="2:9" s="33" customFormat="1" ht="12.75" hidden="1">
      <c r="B340" s="87">
        <v>243</v>
      </c>
      <c r="C340" s="81">
        <v>225</v>
      </c>
      <c r="D340" s="2" t="s">
        <v>18</v>
      </c>
      <c r="E340" s="111">
        <f>SUM(E341:E342)</f>
        <v>0</v>
      </c>
      <c r="F340" s="111">
        <f>SUM(F341:F342)</f>
        <v>0</v>
      </c>
      <c r="G340" s="111">
        <f>SUM(G341:G342)</f>
        <v>0</v>
      </c>
      <c r="H340" s="111">
        <f>SUM(H341:H342)</f>
        <v>0</v>
      </c>
      <c r="I340" s="111">
        <f>SUM(I341:I342)</f>
        <v>0</v>
      </c>
    </row>
    <row r="341" spans="2:9" s="31" customFormat="1" ht="12.75" hidden="1">
      <c r="B341" s="87"/>
      <c r="C341" s="80"/>
      <c r="D341" s="14" t="s">
        <v>347</v>
      </c>
      <c r="E341" s="112"/>
      <c r="F341" s="112"/>
      <c r="G341" s="112">
        <f>E341-F341</f>
        <v>0</v>
      </c>
      <c r="H341" s="112"/>
      <c r="I341" s="112"/>
    </row>
    <row r="342" spans="2:9" s="31" customFormat="1" ht="12.75" hidden="1">
      <c r="B342" s="87"/>
      <c r="C342" s="80"/>
      <c r="D342" s="14"/>
      <c r="E342" s="112"/>
      <c r="F342" s="112"/>
      <c r="G342" s="112">
        <f>E342-F342</f>
        <v>0</v>
      </c>
      <c r="H342" s="112"/>
      <c r="I342" s="112"/>
    </row>
    <row r="343" spans="2:9" s="33" customFormat="1" ht="12.75" hidden="1">
      <c r="B343" s="87"/>
      <c r="C343" s="81">
        <v>226</v>
      </c>
      <c r="D343" s="2" t="s">
        <v>18</v>
      </c>
      <c r="E343" s="111">
        <f>SUM(E344:E345)</f>
        <v>0</v>
      </c>
      <c r="F343" s="111">
        <f>SUM(F344:F345)</f>
        <v>0</v>
      </c>
      <c r="G343" s="111">
        <f>SUM(G344:G345)</f>
        <v>0</v>
      </c>
      <c r="H343" s="111">
        <f>SUM(H344:H345)</f>
        <v>0</v>
      </c>
      <c r="I343" s="111">
        <f>SUM(I344:I345)</f>
        <v>0</v>
      </c>
    </row>
    <row r="344" spans="2:9" s="31" customFormat="1" ht="12.75" hidden="1">
      <c r="B344" s="87"/>
      <c r="C344" s="79"/>
      <c r="D344" s="12" t="s">
        <v>347</v>
      </c>
      <c r="E344" s="210"/>
      <c r="F344" s="210"/>
      <c r="G344" s="210">
        <f>E344-F344</f>
        <v>0</v>
      </c>
      <c r="H344" s="210"/>
      <c r="I344" s="210"/>
    </row>
    <row r="345" spans="2:9" ht="12.75" hidden="1">
      <c r="B345" s="84"/>
      <c r="C345" s="78"/>
      <c r="D345" s="12"/>
      <c r="E345" s="114"/>
      <c r="F345" s="114"/>
      <c r="G345" s="114">
        <f>E345-F345</f>
        <v>0</v>
      </c>
      <c r="H345" s="114"/>
      <c r="I345" s="114"/>
    </row>
    <row r="346" spans="2:9" s="33" customFormat="1" ht="26.25" hidden="1">
      <c r="B346" s="87"/>
      <c r="C346" s="81">
        <v>228</v>
      </c>
      <c r="D346" s="2" t="s">
        <v>358</v>
      </c>
      <c r="E346" s="111">
        <f>SUM(E347:E348)</f>
        <v>0</v>
      </c>
      <c r="F346" s="111">
        <f>SUM(F347:F348)</f>
        <v>0</v>
      </c>
      <c r="G346" s="111">
        <f>SUM(G347:G348)</f>
        <v>0</v>
      </c>
      <c r="H346" s="111">
        <f>SUM(H347:H348)</f>
        <v>0</v>
      </c>
      <c r="I346" s="111">
        <f>SUM(I347:I348)</f>
        <v>0</v>
      </c>
    </row>
    <row r="347" spans="2:9" s="31" customFormat="1" ht="12.75" hidden="1">
      <c r="B347" s="87"/>
      <c r="C347" s="79"/>
      <c r="D347" s="12" t="s">
        <v>349</v>
      </c>
      <c r="E347" s="210"/>
      <c r="F347" s="210"/>
      <c r="G347" s="210">
        <f>E347-F347</f>
        <v>0</v>
      </c>
      <c r="H347" s="210"/>
      <c r="I347" s="210"/>
    </row>
    <row r="348" spans="2:9" ht="12.75" hidden="1">
      <c r="B348" s="84"/>
      <c r="C348" s="78"/>
      <c r="D348" s="12"/>
      <c r="E348" s="114"/>
      <c r="F348" s="114"/>
      <c r="G348" s="114">
        <f>E348-F348</f>
        <v>0</v>
      </c>
      <c r="H348" s="114"/>
      <c r="I348" s="114"/>
    </row>
    <row r="349" spans="2:9" s="33" customFormat="1" ht="12.75" hidden="1">
      <c r="B349" s="87"/>
      <c r="C349" s="81">
        <v>310</v>
      </c>
      <c r="D349" s="2" t="s">
        <v>19</v>
      </c>
      <c r="E349" s="111">
        <f>SUM(E350:E353)</f>
        <v>0</v>
      </c>
      <c r="F349" s="111">
        <f>SUM(F350:F353)</f>
        <v>0</v>
      </c>
      <c r="G349" s="111">
        <f>SUM(G350:G353)</f>
        <v>0</v>
      </c>
      <c r="H349" s="111">
        <f>SUM(H350:H353)</f>
        <v>0</v>
      </c>
      <c r="I349" s="111">
        <f>SUM(I350:I353)</f>
        <v>0</v>
      </c>
    </row>
    <row r="350" spans="2:9" s="31" customFormat="1" ht="12.75" hidden="1">
      <c r="B350" s="87"/>
      <c r="C350" s="79"/>
      <c r="D350" s="12" t="s">
        <v>347</v>
      </c>
      <c r="E350" s="210"/>
      <c r="F350" s="210"/>
      <c r="G350" s="210">
        <f>E350-F350</f>
        <v>0</v>
      </c>
      <c r="H350" s="210"/>
      <c r="I350" s="210"/>
    </row>
    <row r="351" spans="2:9" ht="12.75" hidden="1">
      <c r="B351" s="84"/>
      <c r="C351" s="78"/>
      <c r="D351" s="12"/>
      <c r="E351" s="114"/>
      <c r="F351" s="114"/>
      <c r="G351" s="114">
        <f>E351-F351</f>
        <v>0</v>
      </c>
      <c r="H351" s="114"/>
      <c r="I351" s="114"/>
    </row>
    <row r="352" spans="2:9" ht="12.75" hidden="1">
      <c r="B352" s="84"/>
      <c r="C352" s="78"/>
      <c r="D352" s="12" t="s">
        <v>350</v>
      </c>
      <c r="E352" s="114"/>
      <c r="F352" s="114"/>
      <c r="G352" s="114">
        <f>E352-F352</f>
        <v>0</v>
      </c>
      <c r="H352" s="114"/>
      <c r="I352" s="114"/>
    </row>
    <row r="353" spans="2:9" ht="12.75" hidden="1">
      <c r="B353" s="84"/>
      <c r="C353" s="78"/>
      <c r="D353" s="12"/>
      <c r="E353" s="114"/>
      <c r="F353" s="114"/>
      <c r="G353" s="114">
        <f>E353-F353</f>
        <v>0</v>
      </c>
      <c r="H353" s="114"/>
      <c r="I353" s="114"/>
    </row>
    <row r="354" spans="1:9" s="32" customFormat="1" ht="12.75" hidden="1">
      <c r="A354" s="109" t="s">
        <v>99</v>
      </c>
      <c r="B354" s="84">
        <v>244</v>
      </c>
      <c r="C354" s="71"/>
      <c r="D354" s="19" t="s">
        <v>49</v>
      </c>
      <c r="E354" s="117">
        <f>E355</f>
        <v>0</v>
      </c>
      <c r="F354" s="117">
        <f>F355</f>
        <v>0</v>
      </c>
      <c r="G354" s="117">
        <f>G355</f>
        <v>0</v>
      </c>
      <c r="H354" s="117">
        <f>H355</f>
        <v>0</v>
      </c>
      <c r="I354" s="117">
        <f>I355</f>
        <v>0</v>
      </c>
    </row>
    <row r="355" spans="2:9" s="33" customFormat="1" ht="12.75" hidden="1">
      <c r="B355" s="87"/>
      <c r="C355" s="81">
        <v>225</v>
      </c>
      <c r="D355" s="2" t="s">
        <v>18</v>
      </c>
      <c r="E355" s="111">
        <f>SUM(E356:E357)</f>
        <v>0</v>
      </c>
      <c r="F355" s="111">
        <f>SUM(F356:F357)</f>
        <v>0</v>
      </c>
      <c r="G355" s="111">
        <f>SUM(G356:G357)</f>
        <v>0</v>
      </c>
      <c r="H355" s="111">
        <f>SUM(H356:H357)</f>
        <v>0</v>
      </c>
      <c r="I355" s="111">
        <f>SUM(I356:I357)</f>
        <v>0</v>
      </c>
    </row>
    <row r="356" spans="2:9" s="31" customFormat="1" ht="12.75" hidden="1">
      <c r="B356" s="87"/>
      <c r="C356" s="79"/>
      <c r="D356" s="14"/>
      <c r="E356" s="112"/>
      <c r="F356" s="112"/>
      <c r="G356" s="112">
        <f>E356-F356</f>
        <v>0</v>
      </c>
      <c r="H356" s="112"/>
      <c r="I356" s="112"/>
    </row>
    <row r="357" spans="2:9" ht="12.75" hidden="1">
      <c r="B357" s="84"/>
      <c r="C357" s="78"/>
      <c r="D357" s="14"/>
      <c r="E357" s="114"/>
      <c r="F357" s="114"/>
      <c r="G357" s="114">
        <f>E357-F357</f>
        <v>0</v>
      </c>
      <c r="H357" s="114"/>
      <c r="I357" s="114"/>
    </row>
    <row r="358" spans="1:9" s="32" customFormat="1" ht="66" hidden="1">
      <c r="A358" s="64" t="s">
        <v>79</v>
      </c>
      <c r="B358" s="85"/>
      <c r="C358" s="193" t="s">
        <v>107</v>
      </c>
      <c r="D358" s="192" t="s">
        <v>333</v>
      </c>
      <c r="E358" s="194">
        <f>E373+E359</f>
        <v>0</v>
      </c>
      <c r="F358" s="194">
        <f>F373+F359</f>
        <v>0</v>
      </c>
      <c r="G358" s="194">
        <f>G373+G359</f>
        <v>0</v>
      </c>
      <c r="H358" s="194">
        <f>H373+H359</f>
        <v>0</v>
      </c>
      <c r="I358" s="194">
        <f>I373+I359</f>
        <v>0</v>
      </c>
    </row>
    <row r="359" spans="1:9" ht="12.75" hidden="1">
      <c r="A359" s="109" t="s">
        <v>99</v>
      </c>
      <c r="B359" s="84"/>
      <c r="C359" s="174"/>
      <c r="D359" s="164" t="s">
        <v>91</v>
      </c>
      <c r="E359" s="175">
        <f>E360+E365+E369</f>
        <v>0</v>
      </c>
      <c r="F359" s="175">
        <f>F360+F365+F369</f>
        <v>0</v>
      </c>
      <c r="G359" s="175">
        <f>G360+G365+G369</f>
        <v>0</v>
      </c>
      <c r="H359" s="175">
        <f>H360+H365+H369</f>
        <v>0</v>
      </c>
      <c r="I359" s="175">
        <f>I360+I365+I369</f>
        <v>0</v>
      </c>
    </row>
    <row r="360" spans="2:9" s="33" customFormat="1" ht="12.75" hidden="1">
      <c r="B360" s="87">
        <v>243</v>
      </c>
      <c r="C360" s="81">
        <v>225</v>
      </c>
      <c r="D360" s="2" t="s">
        <v>18</v>
      </c>
      <c r="E360" s="111">
        <f>SUM(E361:E364)</f>
        <v>0</v>
      </c>
      <c r="F360" s="111">
        <f>SUM(F361:F364)</f>
        <v>0</v>
      </c>
      <c r="G360" s="111">
        <f>SUM(G361:G364)</f>
        <v>0</v>
      </c>
      <c r="H360" s="111">
        <f>SUM(H361:H364)</f>
        <v>0</v>
      </c>
      <c r="I360" s="111">
        <f>SUM(I361:I364)</f>
        <v>0</v>
      </c>
    </row>
    <row r="361" spans="2:9" s="31" customFormat="1" ht="12.75" hidden="1">
      <c r="B361" s="87"/>
      <c r="C361" s="80"/>
      <c r="D361" s="12" t="s">
        <v>324</v>
      </c>
      <c r="E361" s="112"/>
      <c r="F361" s="112"/>
      <c r="G361" s="112">
        <f>E361-F361</f>
        <v>0</v>
      </c>
      <c r="H361" s="112"/>
      <c r="I361" s="112"/>
    </row>
    <row r="362" spans="2:9" s="31" customFormat="1" ht="12.75" hidden="1">
      <c r="B362" s="87"/>
      <c r="C362" s="80"/>
      <c r="D362" s="12" t="s">
        <v>325</v>
      </c>
      <c r="E362" s="112"/>
      <c r="F362" s="112"/>
      <c r="G362" s="112">
        <f>E362-F362</f>
        <v>0</v>
      </c>
      <c r="H362" s="112"/>
      <c r="I362" s="112"/>
    </row>
    <row r="363" spans="2:9" s="31" customFormat="1" ht="12.75" hidden="1">
      <c r="B363" s="87"/>
      <c r="C363" s="80"/>
      <c r="D363" s="14"/>
      <c r="E363" s="112"/>
      <c r="F363" s="112"/>
      <c r="G363" s="112">
        <f>E363-F363</f>
        <v>0</v>
      </c>
      <c r="H363" s="112"/>
      <c r="I363" s="112"/>
    </row>
    <row r="364" spans="2:9" s="31" customFormat="1" ht="12.75" hidden="1">
      <c r="B364" s="87"/>
      <c r="C364" s="80"/>
      <c r="D364" s="14"/>
      <c r="E364" s="112"/>
      <c r="F364" s="112"/>
      <c r="G364" s="112">
        <f>E364-F364</f>
        <v>0</v>
      </c>
      <c r="H364" s="112"/>
      <c r="I364" s="112"/>
    </row>
    <row r="365" spans="2:9" s="33" customFormat="1" ht="12.75" hidden="1">
      <c r="B365" s="87"/>
      <c r="C365" s="81">
        <v>226</v>
      </c>
      <c r="D365" s="2" t="s">
        <v>18</v>
      </c>
      <c r="E365" s="111">
        <f>SUM(E366:E368)</f>
        <v>0</v>
      </c>
      <c r="F365" s="111">
        <f>SUM(F366:F368)</f>
        <v>0</v>
      </c>
      <c r="G365" s="111">
        <f>SUM(G366:G368)</f>
        <v>0</v>
      </c>
      <c r="H365" s="111">
        <f>SUM(H366:H368)</f>
        <v>0</v>
      </c>
      <c r="I365" s="111">
        <f>SUM(I366:I368)</f>
        <v>0</v>
      </c>
    </row>
    <row r="366" spans="2:9" s="31" customFormat="1" ht="12.75" hidden="1">
      <c r="B366" s="87"/>
      <c r="C366" s="79"/>
      <c r="D366" s="12" t="s">
        <v>324</v>
      </c>
      <c r="E366" s="210"/>
      <c r="F366" s="210"/>
      <c r="G366" s="210">
        <f>E366-F366</f>
        <v>0</v>
      </c>
      <c r="H366" s="210"/>
      <c r="I366" s="210"/>
    </row>
    <row r="367" spans="2:9" ht="12.75" hidden="1">
      <c r="B367" s="84"/>
      <c r="C367" s="78"/>
      <c r="D367" s="12" t="s">
        <v>325</v>
      </c>
      <c r="E367" s="114"/>
      <c r="F367" s="114"/>
      <c r="G367" s="114">
        <f>E367-F367</f>
        <v>0</v>
      </c>
      <c r="H367" s="114"/>
      <c r="I367" s="114"/>
    </row>
    <row r="368" spans="2:9" s="31" customFormat="1" ht="12.75" hidden="1">
      <c r="B368" s="87"/>
      <c r="C368" s="79"/>
      <c r="D368" s="14"/>
      <c r="E368" s="210"/>
      <c r="F368" s="210"/>
      <c r="G368" s="210">
        <f>E368-F368</f>
        <v>0</v>
      </c>
      <c r="H368" s="210"/>
      <c r="I368" s="210"/>
    </row>
    <row r="369" spans="2:9" s="33" customFormat="1" ht="12.75" hidden="1">
      <c r="B369" s="87"/>
      <c r="C369" s="81">
        <v>310</v>
      </c>
      <c r="D369" s="2" t="s">
        <v>19</v>
      </c>
      <c r="E369" s="111">
        <f>SUM(E370:E372)</f>
        <v>0</v>
      </c>
      <c r="F369" s="111">
        <f>SUM(F370:F372)</f>
        <v>0</v>
      </c>
      <c r="G369" s="111">
        <f>SUM(G370:G372)</f>
        <v>0</v>
      </c>
      <c r="H369" s="111">
        <f>SUM(H370:H372)</f>
        <v>0</v>
      </c>
      <c r="I369" s="111">
        <f>SUM(I370:I372)</f>
        <v>0</v>
      </c>
    </row>
    <row r="370" spans="2:9" s="31" customFormat="1" ht="12.75" hidden="1">
      <c r="B370" s="87"/>
      <c r="C370" s="79"/>
      <c r="D370" s="12" t="s">
        <v>324</v>
      </c>
      <c r="E370" s="210"/>
      <c r="F370" s="210"/>
      <c r="G370" s="210">
        <f>E370-F370</f>
        <v>0</v>
      </c>
      <c r="H370" s="210"/>
      <c r="I370" s="210"/>
    </row>
    <row r="371" spans="2:9" ht="12.75" hidden="1">
      <c r="B371" s="84"/>
      <c r="C371" s="78"/>
      <c r="D371" s="12" t="s">
        <v>325</v>
      </c>
      <c r="E371" s="114"/>
      <c r="F371" s="114"/>
      <c r="G371" s="114">
        <f>E371-F371</f>
        <v>0</v>
      </c>
      <c r="H371" s="114"/>
      <c r="I371" s="114"/>
    </row>
    <row r="372" spans="2:9" s="31" customFormat="1" ht="12.75" hidden="1">
      <c r="B372" s="87"/>
      <c r="C372" s="79"/>
      <c r="D372" s="14"/>
      <c r="E372" s="210"/>
      <c r="F372" s="210"/>
      <c r="G372" s="210">
        <f>E372-F372</f>
        <v>0</v>
      </c>
      <c r="H372" s="210"/>
      <c r="I372" s="210"/>
    </row>
    <row r="373" spans="1:9" s="32" customFormat="1" ht="12.75" hidden="1">
      <c r="A373" s="109" t="s">
        <v>99</v>
      </c>
      <c r="B373" s="84">
        <v>244</v>
      </c>
      <c r="C373" s="71"/>
      <c r="D373" s="19" t="s">
        <v>49</v>
      </c>
      <c r="E373" s="117">
        <f>E374</f>
        <v>0</v>
      </c>
      <c r="F373" s="117">
        <f>F374</f>
        <v>0</v>
      </c>
      <c r="G373" s="117">
        <f>G374</f>
        <v>0</v>
      </c>
      <c r="H373" s="117">
        <f>H374</f>
        <v>0</v>
      </c>
      <c r="I373" s="117">
        <f>I374</f>
        <v>0</v>
      </c>
    </row>
    <row r="374" spans="2:9" s="33" customFormat="1" ht="12.75" hidden="1">
      <c r="B374" s="87"/>
      <c r="C374" s="81">
        <v>225</v>
      </c>
      <c r="D374" s="2" t="s">
        <v>18</v>
      </c>
      <c r="E374" s="111">
        <f>SUM(E375:E378)</f>
        <v>0</v>
      </c>
      <c r="F374" s="111">
        <f>SUM(F375:F378)</f>
        <v>0</v>
      </c>
      <c r="G374" s="111">
        <f>SUM(G375:G378)</f>
        <v>0</v>
      </c>
      <c r="H374" s="111">
        <f>SUM(H375:H378)</f>
        <v>0</v>
      </c>
      <c r="I374" s="111">
        <f>SUM(I375:I378)</f>
        <v>0</v>
      </c>
    </row>
    <row r="375" spans="2:9" s="31" customFormat="1" ht="12.75" hidden="1">
      <c r="B375" s="87"/>
      <c r="C375" s="79"/>
      <c r="D375" s="12" t="s">
        <v>324</v>
      </c>
      <c r="E375" s="112"/>
      <c r="F375" s="112"/>
      <c r="G375" s="112">
        <f>E375-F375</f>
        <v>0</v>
      </c>
      <c r="H375" s="112"/>
      <c r="I375" s="112"/>
    </row>
    <row r="376" spans="2:9" ht="12.75" hidden="1">
      <c r="B376" s="84"/>
      <c r="C376" s="78"/>
      <c r="D376" s="12" t="s">
        <v>325</v>
      </c>
      <c r="E376" s="114"/>
      <c r="F376" s="114"/>
      <c r="G376" s="114">
        <f>E376-F376</f>
        <v>0</v>
      </c>
      <c r="H376" s="114"/>
      <c r="I376" s="114"/>
    </row>
    <row r="377" spans="2:9" s="31" customFormat="1" ht="12.75" hidden="1">
      <c r="B377" s="87"/>
      <c r="C377" s="79"/>
      <c r="D377" s="14"/>
      <c r="E377" s="112"/>
      <c r="F377" s="112"/>
      <c r="G377" s="112">
        <f>E377-F377</f>
        <v>0</v>
      </c>
      <c r="H377" s="112"/>
      <c r="I377" s="112"/>
    </row>
    <row r="378" spans="2:9" s="31" customFormat="1" ht="12.75" hidden="1">
      <c r="B378" s="87"/>
      <c r="C378" s="79"/>
      <c r="D378" s="14"/>
      <c r="E378" s="112"/>
      <c r="F378" s="112"/>
      <c r="G378" s="112">
        <f>E378-F378</f>
        <v>0</v>
      </c>
      <c r="H378" s="112"/>
      <c r="I378" s="112"/>
    </row>
    <row r="379" spans="1:9" s="32" customFormat="1" ht="39" hidden="1">
      <c r="A379" s="64" t="s">
        <v>90</v>
      </c>
      <c r="B379" s="182"/>
      <c r="C379" s="190" t="s">
        <v>108</v>
      </c>
      <c r="D379" s="188" t="s">
        <v>310</v>
      </c>
      <c r="E379" s="113">
        <f>E384+E380</f>
        <v>0</v>
      </c>
      <c r="F379" s="113">
        <f>F384+F380</f>
        <v>0</v>
      </c>
      <c r="G379" s="113">
        <f>G384+G380</f>
        <v>0</v>
      </c>
      <c r="H379" s="113">
        <f>H384+H380</f>
        <v>0</v>
      </c>
      <c r="I379" s="113">
        <f>I384+I380</f>
        <v>0</v>
      </c>
    </row>
    <row r="380" spans="1:9" s="32" customFormat="1" ht="12.75" hidden="1">
      <c r="A380" s="109" t="s">
        <v>309</v>
      </c>
      <c r="B380" s="185"/>
      <c r="C380" s="186"/>
      <c r="D380" s="187" t="s">
        <v>48</v>
      </c>
      <c r="E380" s="117">
        <f>SUM(E381:E383)</f>
        <v>0</v>
      </c>
      <c r="F380" s="117">
        <f>SUM(F381:F383)</f>
        <v>0</v>
      </c>
      <c r="G380" s="117">
        <f>SUM(G381:G383)</f>
        <v>0</v>
      </c>
      <c r="H380" s="117">
        <f>SUM(H381:H383)</f>
        <v>0</v>
      </c>
      <c r="I380" s="117">
        <f>SUM(I381:I383)</f>
        <v>0</v>
      </c>
    </row>
    <row r="381" spans="2:9" s="31" customFormat="1" ht="12.75" hidden="1">
      <c r="B381" s="183" t="s">
        <v>305</v>
      </c>
      <c r="C381" s="184">
        <v>211</v>
      </c>
      <c r="D381" s="9" t="s">
        <v>0</v>
      </c>
      <c r="E381" s="112"/>
      <c r="F381" s="112"/>
      <c r="G381" s="112">
        <f>E381-F381</f>
        <v>0</v>
      </c>
      <c r="H381" s="112"/>
      <c r="I381" s="112"/>
    </row>
    <row r="382" spans="2:9" ht="12.75" hidden="1">
      <c r="B382" s="183" t="s">
        <v>306</v>
      </c>
      <c r="C382" s="184">
        <v>213</v>
      </c>
      <c r="D382" s="9" t="s">
        <v>1</v>
      </c>
      <c r="E382" s="114"/>
      <c r="F382" s="114"/>
      <c r="G382" s="114">
        <f>E382-F382</f>
        <v>0</v>
      </c>
      <c r="H382" s="114"/>
      <c r="I382" s="114"/>
    </row>
    <row r="383" spans="2:9" s="31" customFormat="1" ht="12.75" hidden="1">
      <c r="B383" s="87"/>
      <c r="C383" s="79"/>
      <c r="D383" s="14"/>
      <c r="E383" s="112"/>
      <c r="F383" s="112"/>
      <c r="G383" s="112">
        <f>E383-F383</f>
        <v>0</v>
      </c>
      <c r="H383" s="112"/>
      <c r="I383" s="112"/>
    </row>
    <row r="384" spans="1:9" ht="12.75" hidden="1">
      <c r="A384" s="32"/>
      <c r="B384" s="3"/>
      <c r="C384" s="71"/>
      <c r="D384" s="19" t="s">
        <v>49</v>
      </c>
      <c r="E384" s="117">
        <f>E385+E388</f>
        <v>0</v>
      </c>
      <c r="F384" s="117">
        <f>F385+F388</f>
        <v>0</v>
      </c>
      <c r="G384" s="117">
        <f>G385+G388</f>
        <v>0</v>
      </c>
      <c r="H384" s="117">
        <f>H385+H388</f>
        <v>0</v>
      </c>
      <c r="I384" s="117">
        <f>I385+I388</f>
        <v>0</v>
      </c>
    </row>
    <row r="385" spans="2:9" s="33" customFormat="1" ht="12.75" hidden="1">
      <c r="B385" s="87">
        <v>244</v>
      </c>
      <c r="C385" s="81"/>
      <c r="D385" s="2"/>
      <c r="E385" s="111">
        <f>SUM(E386:E387)</f>
        <v>0</v>
      </c>
      <c r="F385" s="111">
        <f>SUM(F386:F387)</f>
        <v>0</v>
      </c>
      <c r="G385" s="111">
        <f>E385-F385</f>
        <v>0</v>
      </c>
      <c r="H385" s="111">
        <f>SUM(H386:H387)</f>
        <v>0</v>
      </c>
      <c r="I385" s="111">
        <f>SUM(I386:I387)</f>
        <v>0</v>
      </c>
    </row>
    <row r="386" spans="2:9" s="31" customFormat="1" ht="12.75" hidden="1">
      <c r="B386" s="87"/>
      <c r="C386" s="80">
        <v>346</v>
      </c>
      <c r="D386" s="10"/>
      <c r="E386" s="112"/>
      <c r="F386" s="112"/>
      <c r="G386" s="112">
        <f>E386-F386</f>
        <v>0</v>
      </c>
      <c r="H386" s="112"/>
      <c r="I386" s="112"/>
    </row>
    <row r="387" spans="2:9" s="31" customFormat="1" ht="12.75" hidden="1">
      <c r="B387" s="87"/>
      <c r="C387" s="80"/>
      <c r="D387" s="10"/>
      <c r="E387" s="112"/>
      <c r="F387" s="112"/>
      <c r="G387" s="112">
        <f>E387-F387</f>
        <v>0</v>
      </c>
      <c r="H387" s="112"/>
      <c r="I387" s="112"/>
    </row>
    <row r="388" spans="2:9" s="33" customFormat="1" ht="12.75" hidden="1">
      <c r="B388" s="87"/>
      <c r="C388" s="81"/>
      <c r="D388" s="2"/>
      <c r="E388" s="111">
        <f>SUM(E389:E390)</f>
        <v>0</v>
      </c>
      <c r="F388" s="111">
        <f>SUM(F389:F390)</f>
        <v>0</v>
      </c>
      <c r="G388" s="111">
        <f>SUM(G389:G390)</f>
        <v>0</v>
      </c>
      <c r="H388" s="111">
        <f>SUM(H389:H390)</f>
        <v>0</v>
      </c>
      <c r="I388" s="111">
        <f>SUM(I389:I390)</f>
        <v>0</v>
      </c>
    </row>
    <row r="389" spans="2:9" s="31" customFormat="1" ht="12.75" hidden="1">
      <c r="B389" s="87"/>
      <c r="C389" s="80"/>
      <c r="D389" s="14"/>
      <c r="E389" s="112"/>
      <c r="F389" s="112"/>
      <c r="G389" s="112">
        <f>E389-F389</f>
        <v>0</v>
      </c>
      <c r="H389" s="112"/>
      <c r="I389" s="112"/>
    </row>
    <row r="390" spans="2:9" s="31" customFormat="1" ht="12.75" hidden="1">
      <c r="B390" s="87"/>
      <c r="C390" s="80"/>
      <c r="D390" s="14"/>
      <c r="E390" s="112"/>
      <c r="F390" s="112"/>
      <c r="G390" s="112">
        <f>E390-F390</f>
        <v>0</v>
      </c>
      <c r="H390" s="112"/>
      <c r="I390" s="112"/>
    </row>
    <row r="391" spans="1:9" s="32" customFormat="1" ht="39" hidden="1">
      <c r="A391" s="64" t="s">
        <v>90</v>
      </c>
      <c r="B391" s="182"/>
      <c r="C391" s="190" t="s">
        <v>109</v>
      </c>
      <c r="D391" s="188" t="s">
        <v>310</v>
      </c>
      <c r="E391" s="113">
        <f>E396+E392</f>
        <v>0</v>
      </c>
      <c r="F391" s="113">
        <f>F396+F392</f>
        <v>0</v>
      </c>
      <c r="G391" s="113">
        <f>G396+G392</f>
        <v>0</v>
      </c>
      <c r="H391" s="113">
        <f>H396+H392</f>
        <v>0</v>
      </c>
      <c r="I391" s="113">
        <f>I396+I392</f>
        <v>0</v>
      </c>
    </row>
    <row r="392" spans="1:9" s="32" customFormat="1" ht="12.75" hidden="1">
      <c r="A392" s="109" t="s">
        <v>342</v>
      </c>
      <c r="B392" s="185"/>
      <c r="C392" s="186"/>
      <c r="D392" s="187" t="s">
        <v>48</v>
      </c>
      <c r="E392" s="117">
        <f>SUM(E393:E395)</f>
        <v>0</v>
      </c>
      <c r="F392" s="117">
        <f>SUM(F393:F395)</f>
        <v>0</v>
      </c>
      <c r="G392" s="117">
        <f>SUM(G393:G395)</f>
        <v>0</v>
      </c>
      <c r="H392" s="117">
        <f>SUM(H393:H395)</f>
        <v>0</v>
      </c>
      <c r="I392" s="117">
        <f>SUM(I393:I395)</f>
        <v>0</v>
      </c>
    </row>
    <row r="393" spans="2:9" s="31" customFormat="1" ht="12.75" hidden="1">
      <c r="B393" s="183" t="s">
        <v>305</v>
      </c>
      <c r="C393" s="184">
        <v>211</v>
      </c>
      <c r="D393" s="9" t="s">
        <v>0</v>
      </c>
      <c r="E393" s="210"/>
      <c r="F393" s="210"/>
      <c r="G393" s="210">
        <f>E393-F393</f>
        <v>0</v>
      </c>
      <c r="H393" s="210"/>
      <c r="I393" s="210"/>
    </row>
    <row r="394" spans="2:9" ht="12.75" hidden="1">
      <c r="B394" s="183" t="s">
        <v>306</v>
      </c>
      <c r="C394" s="184">
        <v>213</v>
      </c>
      <c r="D394" s="9" t="s">
        <v>1</v>
      </c>
      <c r="E394" s="114"/>
      <c r="F394" s="114"/>
      <c r="G394" s="114">
        <f>E394-F394</f>
        <v>0</v>
      </c>
      <c r="H394" s="114"/>
      <c r="I394" s="114"/>
    </row>
    <row r="395" spans="2:9" s="31" customFormat="1" ht="12.75" hidden="1">
      <c r="B395" s="87"/>
      <c r="C395" s="79"/>
      <c r="D395" s="14"/>
      <c r="E395" s="210"/>
      <c r="F395" s="210"/>
      <c r="G395" s="210">
        <f>E395-F395</f>
        <v>0</v>
      </c>
      <c r="H395" s="210"/>
      <c r="I395" s="210"/>
    </row>
    <row r="396" spans="1:9" ht="12.75" hidden="1">
      <c r="A396" s="32"/>
      <c r="B396" s="3"/>
      <c r="C396" s="71"/>
      <c r="D396" s="19" t="s">
        <v>49</v>
      </c>
      <c r="E396" s="117">
        <f>E397+E400</f>
        <v>0</v>
      </c>
      <c r="F396" s="117">
        <f>F397+F400</f>
        <v>0</v>
      </c>
      <c r="G396" s="117">
        <f>G397+G400</f>
        <v>0</v>
      </c>
      <c r="H396" s="117">
        <f>H397+H400</f>
        <v>0</v>
      </c>
      <c r="I396" s="117">
        <f>I397+I400</f>
        <v>0</v>
      </c>
    </row>
    <row r="397" spans="2:9" s="33" customFormat="1" ht="12.75" hidden="1">
      <c r="B397" s="87">
        <v>244</v>
      </c>
      <c r="C397" s="81"/>
      <c r="D397" s="2"/>
      <c r="E397" s="111">
        <f>SUM(E398:E399)</f>
        <v>0</v>
      </c>
      <c r="F397" s="111">
        <f>SUM(F398:F399)</f>
        <v>0</v>
      </c>
      <c r="G397" s="111">
        <f>E397-F397</f>
        <v>0</v>
      </c>
      <c r="H397" s="111">
        <f>SUM(H398:H399)</f>
        <v>0</v>
      </c>
      <c r="I397" s="111">
        <f>SUM(I398:I399)</f>
        <v>0</v>
      </c>
    </row>
    <row r="398" spans="2:9" s="31" customFormat="1" ht="12.75" hidden="1">
      <c r="B398" s="87"/>
      <c r="C398" s="80">
        <v>346</v>
      </c>
      <c r="D398" s="10"/>
      <c r="E398" s="210"/>
      <c r="F398" s="210"/>
      <c r="G398" s="210">
        <f>E398-F398</f>
        <v>0</v>
      </c>
      <c r="H398" s="210"/>
      <c r="I398" s="210"/>
    </row>
    <row r="399" spans="2:9" s="31" customFormat="1" ht="12.75" hidden="1">
      <c r="B399" s="87"/>
      <c r="C399" s="80"/>
      <c r="D399" s="10"/>
      <c r="E399" s="210"/>
      <c r="F399" s="210"/>
      <c r="G399" s="210">
        <f>E399-F399</f>
        <v>0</v>
      </c>
      <c r="H399" s="210"/>
      <c r="I399" s="210"/>
    </row>
    <row r="400" spans="2:9" s="33" customFormat="1" ht="12.75" hidden="1">
      <c r="B400" s="87"/>
      <c r="C400" s="81"/>
      <c r="D400" s="2"/>
      <c r="E400" s="111">
        <f>SUM(E401:E402)</f>
        <v>0</v>
      </c>
      <c r="F400" s="111">
        <f>SUM(F401:F402)</f>
        <v>0</v>
      </c>
      <c r="G400" s="111">
        <f>SUM(G401:G402)</f>
        <v>0</v>
      </c>
      <c r="H400" s="111">
        <f>SUM(H401:H402)</f>
        <v>0</v>
      </c>
      <c r="I400" s="111">
        <f>SUM(I401:I402)</f>
        <v>0</v>
      </c>
    </row>
    <row r="401" spans="2:9" s="31" customFormat="1" ht="12.75" hidden="1">
      <c r="B401" s="87"/>
      <c r="C401" s="80"/>
      <c r="D401" s="14"/>
      <c r="E401" s="210"/>
      <c r="F401" s="210"/>
      <c r="G401" s="210">
        <f>E401-F401</f>
        <v>0</v>
      </c>
      <c r="H401" s="210"/>
      <c r="I401" s="210"/>
    </row>
    <row r="402" spans="2:9" s="31" customFormat="1" ht="12.75" hidden="1">
      <c r="B402" s="87"/>
      <c r="C402" s="80"/>
      <c r="D402" s="14"/>
      <c r="E402" s="210"/>
      <c r="F402" s="210"/>
      <c r="G402" s="210">
        <f>E402-F402</f>
        <v>0</v>
      </c>
      <c r="H402" s="210"/>
      <c r="I402" s="210"/>
    </row>
    <row r="403" spans="1:9" s="32" customFormat="1" ht="78.75">
      <c r="A403" s="64" t="s">
        <v>79</v>
      </c>
      <c r="B403" s="85"/>
      <c r="C403" s="70"/>
      <c r="D403" s="1" t="s">
        <v>359</v>
      </c>
      <c r="E403" s="113">
        <f>E404</f>
        <v>0</v>
      </c>
      <c r="F403" s="113">
        <f>F404</f>
        <v>0</v>
      </c>
      <c r="G403" s="113">
        <f>G404</f>
        <v>0</v>
      </c>
      <c r="H403" s="113">
        <f>H404</f>
        <v>0</v>
      </c>
      <c r="I403" s="113">
        <f>I404</f>
        <v>0</v>
      </c>
    </row>
    <row r="404" spans="1:9" ht="12.75">
      <c r="A404" s="32" t="s">
        <v>99</v>
      </c>
      <c r="B404" s="3"/>
      <c r="C404" s="71"/>
      <c r="D404" s="19" t="s">
        <v>49</v>
      </c>
      <c r="E404" s="117">
        <f>E405+E408</f>
        <v>0</v>
      </c>
      <c r="F404" s="117">
        <f>F405+F408</f>
        <v>0</v>
      </c>
      <c r="G404" s="117">
        <f>G405+G408</f>
        <v>0</v>
      </c>
      <c r="H404" s="117">
        <f>H405+H408</f>
        <v>0</v>
      </c>
      <c r="I404" s="117">
        <f>I405+I408</f>
        <v>0</v>
      </c>
    </row>
    <row r="405" spans="2:9" s="33" customFormat="1" ht="12.75">
      <c r="B405" s="87">
        <v>244</v>
      </c>
      <c r="C405" s="81">
        <v>342</v>
      </c>
      <c r="D405" s="2" t="s">
        <v>126</v>
      </c>
      <c r="E405" s="111">
        <f>SUM(E406:E407)</f>
        <v>0</v>
      </c>
      <c r="F405" s="111">
        <f>SUM(F406:F407)</f>
        <v>0</v>
      </c>
      <c r="G405" s="111">
        <f>E405-F405</f>
        <v>0</v>
      </c>
      <c r="H405" s="111">
        <f>SUM(H406:H407)</f>
        <v>0</v>
      </c>
      <c r="I405" s="111">
        <f>SUM(I406:I407)</f>
        <v>0</v>
      </c>
    </row>
    <row r="406" spans="2:9" s="31" customFormat="1" ht="12.75">
      <c r="B406" s="87"/>
      <c r="C406" s="80"/>
      <c r="D406" s="10" t="s">
        <v>346</v>
      </c>
      <c r="E406" s="210"/>
      <c r="F406" s="210"/>
      <c r="G406" s="210">
        <f>E406-F406</f>
        <v>0</v>
      </c>
      <c r="H406" s="210"/>
      <c r="I406" s="210"/>
    </row>
    <row r="407" spans="2:9" s="31" customFormat="1" ht="12.75">
      <c r="B407" s="87"/>
      <c r="C407" s="80"/>
      <c r="D407" s="10"/>
      <c r="E407" s="210"/>
      <c r="F407" s="210"/>
      <c r="G407" s="210">
        <f>E407-F407</f>
        <v>0</v>
      </c>
      <c r="H407" s="210"/>
      <c r="I407" s="210"/>
    </row>
    <row r="408" spans="2:9" s="33" customFormat="1" ht="12.75" hidden="1">
      <c r="B408" s="87"/>
      <c r="C408" s="81"/>
      <c r="D408" s="2"/>
      <c r="E408" s="111">
        <f>SUM(E409:E410)</f>
        <v>0</v>
      </c>
      <c r="F408" s="111">
        <f>SUM(F409:F410)</f>
        <v>0</v>
      </c>
      <c r="G408" s="111">
        <f>SUM(G409:G410)</f>
        <v>0</v>
      </c>
      <c r="H408" s="111">
        <f>SUM(H409:H410)</f>
        <v>0</v>
      </c>
      <c r="I408" s="111">
        <f>SUM(I409:I410)</f>
        <v>0</v>
      </c>
    </row>
    <row r="409" spans="2:9" s="31" customFormat="1" ht="12.75" hidden="1">
      <c r="B409" s="87"/>
      <c r="C409" s="80"/>
      <c r="D409" s="14"/>
      <c r="E409" s="210"/>
      <c r="F409" s="210"/>
      <c r="G409" s="210">
        <f>E409-F409</f>
        <v>0</v>
      </c>
      <c r="H409" s="210"/>
      <c r="I409" s="210"/>
    </row>
    <row r="410" spans="2:9" s="31" customFormat="1" ht="12.75" hidden="1">
      <c r="B410" s="87"/>
      <c r="C410" s="80"/>
      <c r="D410" s="14"/>
      <c r="E410" s="210"/>
      <c r="F410" s="210"/>
      <c r="G410" s="210">
        <f>E410-F410</f>
        <v>0</v>
      </c>
      <c r="H410" s="210"/>
      <c r="I410" s="210"/>
    </row>
    <row r="411" spans="1:9" s="32" customFormat="1" ht="26.25" customHeight="1" hidden="1">
      <c r="A411" s="60" t="s">
        <v>79</v>
      </c>
      <c r="B411" s="85" t="s">
        <v>266</v>
      </c>
      <c r="C411" s="136" t="s">
        <v>109</v>
      </c>
      <c r="D411" s="134" t="s">
        <v>214</v>
      </c>
      <c r="E411" s="135">
        <f>SUM(E412:E414)</f>
        <v>0</v>
      </c>
      <c r="F411" s="135">
        <f>SUM(F412:F414)</f>
        <v>0</v>
      </c>
      <c r="G411" s="135">
        <f aca="true" t="shared" si="22" ref="G411:G419">E411-F411</f>
        <v>0</v>
      </c>
      <c r="H411" s="135">
        <f>SUM(H412:H414)</f>
        <v>0</v>
      </c>
      <c r="I411" s="135">
        <f>SUM(I412:I414)</f>
        <v>0</v>
      </c>
    </row>
    <row r="412" spans="1:9" s="31" customFormat="1" ht="12.75" customHeight="1" hidden="1">
      <c r="A412" s="109" t="s">
        <v>267</v>
      </c>
      <c r="B412" s="87"/>
      <c r="C412" s="30">
        <v>310</v>
      </c>
      <c r="D412" s="14" t="s">
        <v>135</v>
      </c>
      <c r="E412" s="112"/>
      <c r="F412" s="112"/>
      <c r="G412" s="112">
        <f t="shared" si="22"/>
        <v>0</v>
      </c>
      <c r="H412" s="112"/>
      <c r="I412" s="112"/>
    </row>
    <row r="413" spans="2:9" s="31" customFormat="1" ht="12.75" customHeight="1" hidden="1">
      <c r="B413" s="87"/>
      <c r="C413" s="30">
        <v>228</v>
      </c>
      <c r="D413" s="14" t="s">
        <v>217</v>
      </c>
      <c r="E413" s="112"/>
      <c r="F413" s="112"/>
      <c r="G413" s="112">
        <f t="shared" si="22"/>
        <v>0</v>
      </c>
      <c r="H413" s="112"/>
      <c r="I413" s="112"/>
    </row>
    <row r="414" spans="2:9" s="31" customFormat="1" ht="12.75" customHeight="1" hidden="1">
      <c r="B414" s="88"/>
      <c r="C414" s="30"/>
      <c r="D414" s="14"/>
      <c r="E414" s="112"/>
      <c r="F414" s="112"/>
      <c r="G414" s="112">
        <f t="shared" si="22"/>
        <v>0</v>
      </c>
      <c r="H414" s="112"/>
      <c r="I414" s="112"/>
    </row>
    <row r="415" spans="1:9" s="32" customFormat="1" ht="26.25" customHeight="1" hidden="1">
      <c r="A415" s="60" t="s">
        <v>79</v>
      </c>
      <c r="B415" s="85" t="s">
        <v>266</v>
      </c>
      <c r="C415" s="132" t="s">
        <v>110</v>
      </c>
      <c r="D415" s="1" t="s">
        <v>215</v>
      </c>
      <c r="E415" s="113">
        <f>SUM(E416:E419)</f>
        <v>0</v>
      </c>
      <c r="F415" s="113">
        <f>SUM(F416:F419)</f>
        <v>0</v>
      </c>
      <c r="G415" s="113">
        <f t="shared" si="22"/>
        <v>0</v>
      </c>
      <c r="H415" s="113">
        <f>SUM(H416:H419)</f>
        <v>0</v>
      </c>
      <c r="I415" s="113">
        <f>SUM(I416:I419)</f>
        <v>0</v>
      </c>
    </row>
    <row r="416" spans="1:9" s="31" customFormat="1" ht="12.75" customHeight="1" hidden="1">
      <c r="A416" s="109" t="s">
        <v>267</v>
      </c>
      <c r="B416" s="87"/>
      <c r="C416" s="30">
        <v>310</v>
      </c>
      <c r="D416" s="14" t="s">
        <v>135</v>
      </c>
      <c r="E416" s="112"/>
      <c r="F416" s="112"/>
      <c r="G416" s="112">
        <f t="shared" si="22"/>
        <v>0</v>
      </c>
      <c r="H416" s="112"/>
      <c r="I416" s="112"/>
    </row>
    <row r="417" spans="2:9" s="31" customFormat="1" ht="12.75" customHeight="1" hidden="1">
      <c r="B417" s="87"/>
      <c r="C417" s="30">
        <v>228</v>
      </c>
      <c r="D417" s="14" t="s">
        <v>217</v>
      </c>
      <c r="E417" s="112"/>
      <c r="F417" s="112"/>
      <c r="G417" s="112">
        <f>E417-F417</f>
        <v>0</v>
      </c>
      <c r="H417" s="112"/>
      <c r="I417" s="112"/>
    </row>
    <row r="418" spans="2:9" s="31" customFormat="1" ht="12.75" customHeight="1" hidden="1">
      <c r="B418" s="87"/>
      <c r="C418" s="30">
        <v>228</v>
      </c>
      <c r="D418" s="14" t="s">
        <v>272</v>
      </c>
      <c r="E418" s="112"/>
      <c r="F418" s="112"/>
      <c r="G418" s="112">
        <f>E418-F418</f>
        <v>0</v>
      </c>
      <c r="H418" s="112"/>
      <c r="I418" s="112"/>
    </row>
    <row r="419" spans="2:9" s="31" customFormat="1" ht="12.75" customHeight="1" hidden="1">
      <c r="B419" s="87"/>
      <c r="C419" s="30"/>
      <c r="D419" s="14"/>
      <c r="E419" s="112"/>
      <c r="F419" s="112"/>
      <c r="G419" s="112">
        <f t="shared" si="22"/>
        <v>0</v>
      </c>
      <c r="H419" s="112"/>
      <c r="I419" s="112"/>
    </row>
    <row r="420" spans="4:9" ht="12.75">
      <c r="D420" s="8"/>
      <c r="E420" s="115"/>
      <c r="F420" s="115"/>
      <c r="G420" s="115"/>
      <c r="H420" s="115"/>
      <c r="I420" s="115"/>
    </row>
    <row r="421" spans="2:9" s="4" customFormat="1" ht="12.75">
      <c r="B421" s="15"/>
      <c r="C421" s="34"/>
      <c r="D421" s="34" t="s">
        <v>37</v>
      </c>
      <c r="E421" s="119">
        <f>E7+E341+E344+E350+E221+E266+E310+E415+E318+E330+E379+E391+E403</f>
        <v>9294000</v>
      </c>
      <c r="F421" s="119">
        <f>F7+F341+F344+F350+F221+F266+F310+F415+F318+F330+F379+F391+F403</f>
        <v>0</v>
      </c>
      <c r="G421" s="119">
        <f>G7+G341+G344+G350+G221+G266+G310+G415+G318+G330+G379+G391+G403</f>
        <v>9294000</v>
      </c>
      <c r="H421" s="119">
        <f>H7+H341+H344+H350+H221+H266+H310+H415+H318+H330+H379+H391+H403</f>
        <v>9403000</v>
      </c>
      <c r="I421" s="119">
        <f>I7+I341+I344+I350+I221+I266+I310+I415+I318+I330+I379+I391+I403</f>
        <v>9685696</v>
      </c>
    </row>
    <row r="422" spans="2:9" s="4" customFormat="1" ht="12.75">
      <c r="B422" s="15"/>
      <c r="C422" s="34"/>
      <c r="D422" s="34" t="s">
        <v>38</v>
      </c>
      <c r="E422" s="119">
        <f>E166+E303+E411+E361+E375+E366+E370</f>
        <v>11421000</v>
      </c>
      <c r="F422" s="119">
        <f>F166+F303+F411+F361+F375+F366+F370</f>
        <v>0</v>
      </c>
      <c r="G422" s="119">
        <f>G166+G303+G411+G361+G375+G366+G370</f>
        <v>11421000</v>
      </c>
      <c r="H422" s="119">
        <f>H166+H303+H411+H361+H375+H366+H370</f>
        <v>13389000</v>
      </c>
      <c r="I422" s="119">
        <f>I166+I303+I411+I361+I375+I366+I370</f>
        <v>14203000</v>
      </c>
    </row>
    <row r="423" spans="2:9" s="4" customFormat="1" ht="12.75">
      <c r="B423" s="15"/>
      <c r="C423" s="34"/>
      <c r="D423" s="34" t="s">
        <v>231</v>
      </c>
      <c r="E423" s="119">
        <f>E376+E362+E367+E371</f>
        <v>0</v>
      </c>
      <c r="F423" s="119">
        <f>F376+F362+F367+F371</f>
        <v>0</v>
      </c>
      <c r="G423" s="119">
        <f>G376+G362+G367+G371</f>
        <v>0</v>
      </c>
      <c r="H423" s="119">
        <f>H376+H362+H367+H371</f>
        <v>0</v>
      </c>
      <c r="I423" s="119">
        <f>I376+I362+I367+I371</f>
        <v>0</v>
      </c>
    </row>
    <row r="424" spans="2:9" s="4" customFormat="1" ht="12.75">
      <c r="B424" s="15"/>
      <c r="C424" s="34"/>
      <c r="D424" s="34" t="s">
        <v>351</v>
      </c>
      <c r="E424" s="119">
        <f>E352+E347</f>
        <v>0</v>
      </c>
      <c r="F424" s="119">
        <f>F352+F347</f>
        <v>0</v>
      </c>
      <c r="G424" s="119">
        <f>G352+G347</f>
        <v>0</v>
      </c>
      <c r="H424" s="119">
        <f>H352+H347</f>
        <v>0</v>
      </c>
      <c r="I424" s="119">
        <f>I352+I347</f>
        <v>0</v>
      </c>
    </row>
    <row r="425" spans="2:9" s="4" customFormat="1" ht="12.75">
      <c r="B425" s="15"/>
      <c r="C425" s="13"/>
      <c r="D425" s="13" t="s">
        <v>45</v>
      </c>
      <c r="E425" s="120">
        <f>SUM(E421:E424)</f>
        <v>20715000</v>
      </c>
      <c r="F425" s="120">
        <f>SUM(F421:F424)</f>
        <v>0</v>
      </c>
      <c r="G425" s="120">
        <f>SUM(G421:G424)</f>
        <v>20715000</v>
      </c>
      <c r="H425" s="120">
        <f>SUM(H421:H424)</f>
        <v>22792000</v>
      </c>
      <c r="I425" s="120">
        <f>SUM(I421:I424)</f>
        <v>23888696</v>
      </c>
    </row>
    <row r="426" spans="5:9" ht="12.75">
      <c r="E426" s="115"/>
      <c r="F426" s="115"/>
      <c r="G426" s="115"/>
      <c r="H426" s="115"/>
      <c r="I426" s="115"/>
    </row>
    <row r="427" spans="2:9" s="32" customFormat="1" ht="12.75">
      <c r="B427" s="82"/>
      <c r="C427" s="11"/>
      <c r="D427" s="24">
        <v>611</v>
      </c>
      <c r="E427" s="121">
        <f>E166+E8+E391</f>
        <v>20715000</v>
      </c>
      <c r="F427" s="121">
        <f>F166+F8+F391</f>
        <v>0</v>
      </c>
      <c r="G427" s="121">
        <f>G166+G8+G391</f>
        <v>20715000</v>
      </c>
      <c r="H427" s="121">
        <f>H166+H8+H391</f>
        <v>22787000</v>
      </c>
      <c r="I427" s="121">
        <f>I166+I8+I391</f>
        <v>23835896</v>
      </c>
    </row>
    <row r="428" spans="2:9" s="32" customFormat="1" ht="12.75">
      <c r="B428" s="82"/>
      <c r="C428" s="11"/>
      <c r="D428" s="24">
        <v>612</v>
      </c>
      <c r="E428" s="121">
        <f>E221+E266+E310+E303+E338+E160+E318+E330+E358+E403</f>
        <v>0</v>
      </c>
      <c r="F428" s="121">
        <f>F221+F266+F310+F303+F338+F160+F318+F330+F358+F403</f>
        <v>0</v>
      </c>
      <c r="G428" s="121">
        <f>G221+G266+G310+G303+G338+G160+G318+G330+G358+G403</f>
        <v>0</v>
      </c>
      <c r="H428" s="121">
        <f>H221+H266+H310+H303+H338+H160+H318+H330+H358+H403</f>
        <v>5000</v>
      </c>
      <c r="I428" s="121">
        <f>I221+I266+I310+I303+I338+I160+I318+I330+I358+I403</f>
        <v>52800</v>
      </c>
    </row>
    <row r="429" spans="2:9" s="32" customFormat="1" ht="12.75">
      <c r="B429" s="82"/>
      <c r="C429" s="11"/>
      <c r="D429" s="24">
        <v>614</v>
      </c>
      <c r="E429" s="121">
        <f>E391</f>
        <v>0</v>
      </c>
      <c r="F429" s="121">
        <f>F391</f>
        <v>0</v>
      </c>
      <c r="G429" s="121">
        <f>G391</f>
        <v>0</v>
      </c>
      <c r="H429" s="121">
        <f>H391</f>
        <v>0</v>
      </c>
      <c r="I429" s="121">
        <f>I391</f>
        <v>0</v>
      </c>
    </row>
    <row r="430" spans="2:9" s="32" customFormat="1" ht="12.75">
      <c r="B430" s="82"/>
      <c r="C430" s="11"/>
      <c r="D430" s="24">
        <v>464</v>
      </c>
      <c r="E430" s="121">
        <f>E411+E415</f>
        <v>0</v>
      </c>
      <c r="F430" s="121">
        <f>F411+F415</f>
        <v>0</v>
      </c>
      <c r="G430" s="121">
        <f>G411+G415</f>
        <v>0</v>
      </c>
      <c r="H430" s="121">
        <f>H411+H415</f>
        <v>0</v>
      </c>
      <c r="I430" s="121">
        <f>I411+I415</f>
        <v>0</v>
      </c>
    </row>
    <row r="431" spans="3:9" ht="12.75">
      <c r="C431" s="8"/>
      <c r="E431" s="115"/>
      <c r="F431" s="115"/>
      <c r="G431" s="115"/>
      <c r="H431" s="115"/>
      <c r="I431" s="115"/>
    </row>
    <row r="432" spans="3:9" ht="12.75">
      <c r="C432" s="1"/>
      <c r="D432" s="1" t="s">
        <v>113</v>
      </c>
      <c r="E432" s="113">
        <f>E433+E436</f>
        <v>14300.04</v>
      </c>
      <c r="F432" s="113">
        <f>F433+F436</f>
        <v>0</v>
      </c>
      <c r="G432" s="113">
        <f>G433+G436</f>
        <v>14300.04</v>
      </c>
      <c r="H432" s="113">
        <f>H433+H436</f>
        <v>0</v>
      </c>
      <c r="I432" s="113">
        <f>I433+I436</f>
        <v>0</v>
      </c>
    </row>
    <row r="433" spans="3:9" ht="12.75">
      <c r="C433" s="19"/>
      <c r="D433" s="18" t="s">
        <v>48</v>
      </c>
      <c r="E433" s="117">
        <f>SUM(E434:E435)</f>
        <v>0</v>
      </c>
      <c r="F433" s="117">
        <f>SUM(F434:F435)</f>
        <v>0</v>
      </c>
      <c r="G433" s="117">
        <f>E433-F433</f>
        <v>0</v>
      </c>
      <c r="H433" s="117">
        <f>SUM(H434:H435)</f>
        <v>0</v>
      </c>
      <c r="I433" s="117">
        <f>SUM(I434:I435)</f>
        <v>0</v>
      </c>
    </row>
    <row r="434" spans="3:9" ht="12.75">
      <c r="C434" s="11">
        <v>111</v>
      </c>
      <c r="D434" s="25" t="s">
        <v>154</v>
      </c>
      <c r="E434" s="110"/>
      <c r="F434" s="110"/>
      <c r="G434" s="110">
        <f>E434-F434</f>
        <v>0</v>
      </c>
      <c r="H434" s="110"/>
      <c r="I434" s="110"/>
    </row>
    <row r="435" spans="3:9" ht="12.75">
      <c r="C435" s="11">
        <v>119</v>
      </c>
      <c r="D435" s="26" t="s">
        <v>155</v>
      </c>
      <c r="E435" s="110"/>
      <c r="F435" s="110"/>
      <c r="G435" s="110">
        <f>E435-F435</f>
        <v>0</v>
      </c>
      <c r="H435" s="110"/>
      <c r="I435" s="110"/>
    </row>
    <row r="436" spans="2:9" ht="12.75">
      <c r="B436" s="21"/>
      <c r="C436" s="19"/>
      <c r="D436" s="18" t="s">
        <v>49</v>
      </c>
      <c r="E436" s="117">
        <f>SUM(E437:E441)</f>
        <v>14300.04</v>
      </c>
      <c r="F436" s="117">
        <f>SUM(F437:F441)</f>
        <v>0</v>
      </c>
      <c r="G436" s="117">
        <f>SUM(G437:G441)</f>
        <v>14300.04</v>
      </c>
      <c r="H436" s="117">
        <f>SUM(H437:H441)</f>
        <v>0</v>
      </c>
      <c r="I436" s="117">
        <f>SUM(I437:I441)</f>
        <v>0</v>
      </c>
    </row>
    <row r="437" spans="3:9" ht="12.75">
      <c r="C437" s="11"/>
      <c r="D437" s="26" t="s">
        <v>42</v>
      </c>
      <c r="E437" s="110"/>
      <c r="F437" s="110"/>
      <c r="G437" s="110">
        <f aca="true" t="shared" si="23" ref="G437:G442">E437-F437</f>
        <v>0</v>
      </c>
      <c r="H437" s="110"/>
      <c r="I437" s="110"/>
    </row>
    <row r="438" spans="3:9" ht="12.75">
      <c r="C438" s="11"/>
      <c r="D438" s="25" t="s">
        <v>40</v>
      </c>
      <c r="E438" s="110"/>
      <c r="F438" s="110"/>
      <c r="G438" s="110">
        <f t="shared" si="23"/>
        <v>0</v>
      </c>
      <c r="H438" s="110"/>
      <c r="I438" s="110"/>
    </row>
    <row r="439" spans="3:9" ht="12.75">
      <c r="C439" s="11"/>
      <c r="D439" s="25" t="s">
        <v>41</v>
      </c>
      <c r="E439" s="110"/>
      <c r="F439" s="110"/>
      <c r="G439" s="110">
        <f t="shared" si="23"/>
        <v>0</v>
      </c>
      <c r="H439" s="110"/>
      <c r="I439" s="110"/>
    </row>
    <row r="440" spans="3:9" ht="12.75">
      <c r="C440" s="11"/>
      <c r="D440" s="25" t="s">
        <v>158</v>
      </c>
      <c r="E440" s="112">
        <v>14300.04</v>
      </c>
      <c r="F440" s="110"/>
      <c r="G440" s="110">
        <f t="shared" si="23"/>
        <v>14300.04</v>
      </c>
      <c r="H440" s="110"/>
      <c r="I440" s="110"/>
    </row>
    <row r="441" spans="3:9" ht="12.75">
      <c r="C441" s="11"/>
      <c r="D441" s="25" t="s">
        <v>127</v>
      </c>
      <c r="E441" s="110"/>
      <c r="F441" s="110"/>
      <c r="G441" s="110">
        <f t="shared" si="23"/>
        <v>0</v>
      </c>
      <c r="H441" s="110"/>
      <c r="I441" s="110"/>
    </row>
    <row r="442" spans="3:9" ht="12.75">
      <c r="C442" s="11"/>
      <c r="D442" s="10"/>
      <c r="E442" s="110"/>
      <c r="F442" s="110"/>
      <c r="G442" s="110">
        <f t="shared" si="23"/>
        <v>0</v>
      </c>
      <c r="H442" s="110"/>
      <c r="I442" s="110"/>
    </row>
    <row r="443" spans="3:9" ht="26.25">
      <c r="C443" s="1"/>
      <c r="D443" s="1" t="s">
        <v>161</v>
      </c>
      <c r="E443" s="113">
        <f>E444+E447+E451+E461+E462+E463</f>
        <v>1670000</v>
      </c>
      <c r="F443" s="113">
        <f>F444+F447+F451+F461+F462+F463</f>
        <v>0</v>
      </c>
      <c r="G443" s="113">
        <f>G444+G447+G451+G461+G462+G463</f>
        <v>1670000</v>
      </c>
      <c r="H443" s="113">
        <f>H444+H447+H451+H461+H462+H463</f>
        <v>1670000</v>
      </c>
      <c r="I443" s="113">
        <f>I444+I447+I451+I461+I462+I463</f>
        <v>1670000</v>
      </c>
    </row>
    <row r="444" spans="3:9" ht="12.75">
      <c r="C444" s="19"/>
      <c r="D444" s="18" t="s">
        <v>48</v>
      </c>
      <c r="E444" s="117">
        <f>SUM(E445:E446)</f>
        <v>0</v>
      </c>
      <c r="F444" s="117">
        <f>SUM(F445:F446)</f>
        <v>0</v>
      </c>
      <c r="G444" s="117">
        <f>E444-F444</f>
        <v>0</v>
      </c>
      <c r="H444" s="117">
        <f>SUM(H445:H446)</f>
        <v>0</v>
      </c>
      <c r="I444" s="117">
        <f>SUM(I445:I446)</f>
        <v>0</v>
      </c>
    </row>
    <row r="445" spans="3:9" ht="12.75">
      <c r="C445" s="11">
        <v>111</v>
      </c>
      <c r="D445" s="25" t="s">
        <v>154</v>
      </c>
      <c r="E445" s="110"/>
      <c r="F445" s="110"/>
      <c r="G445" s="110">
        <f>E445-F445</f>
        <v>0</v>
      </c>
      <c r="H445" s="110"/>
      <c r="I445" s="110"/>
    </row>
    <row r="446" spans="3:9" ht="12.75">
      <c r="C446" s="11">
        <v>119</v>
      </c>
      <c r="D446" s="26" t="s">
        <v>155</v>
      </c>
      <c r="E446" s="110"/>
      <c r="F446" s="110"/>
      <c r="G446" s="110">
        <f>E446-F446</f>
        <v>0</v>
      </c>
      <c r="H446" s="110"/>
      <c r="I446" s="110"/>
    </row>
    <row r="447" spans="3:9" ht="12.75">
      <c r="C447" s="19"/>
      <c r="D447" s="18" t="s">
        <v>91</v>
      </c>
      <c r="E447" s="117">
        <f>SUM(E448:E450)</f>
        <v>0</v>
      </c>
      <c r="F447" s="117">
        <f>SUM(F448:F450)</f>
        <v>0</v>
      </c>
      <c r="G447" s="117">
        <f>SUM(G448:G450)</f>
        <v>0</v>
      </c>
      <c r="H447" s="117">
        <f>SUM(H448:H450)</f>
        <v>0</v>
      </c>
      <c r="I447" s="117">
        <f>SUM(I448:I450)</f>
        <v>0</v>
      </c>
    </row>
    <row r="448" spans="3:9" ht="12.75">
      <c r="C448" s="11"/>
      <c r="D448" s="26" t="s">
        <v>42</v>
      </c>
      <c r="E448" s="110"/>
      <c r="F448" s="110"/>
      <c r="G448" s="110">
        <f>E448-F448</f>
        <v>0</v>
      </c>
      <c r="H448" s="110"/>
      <c r="I448" s="110"/>
    </row>
    <row r="449" spans="3:9" ht="12.75">
      <c r="C449" s="11"/>
      <c r="D449" s="25" t="s">
        <v>40</v>
      </c>
      <c r="E449" s="110"/>
      <c r="F449" s="110"/>
      <c r="G449" s="110">
        <f>E449-F449</f>
        <v>0</v>
      </c>
      <c r="H449" s="110"/>
      <c r="I449" s="110"/>
    </row>
    <row r="450" spans="3:9" ht="12.75">
      <c r="C450" s="11"/>
      <c r="D450" s="25"/>
      <c r="E450" s="110"/>
      <c r="F450" s="110"/>
      <c r="G450" s="110">
        <f>E450-F450</f>
        <v>0</v>
      </c>
      <c r="H450" s="110"/>
      <c r="I450" s="110"/>
    </row>
    <row r="451" spans="3:9" ht="12.75">
      <c r="C451" s="19"/>
      <c r="D451" s="18" t="s">
        <v>49</v>
      </c>
      <c r="E451" s="117">
        <f>SUM(E452:E460)</f>
        <v>1670000</v>
      </c>
      <c r="F451" s="117">
        <f>SUM(F452:F460)</f>
        <v>0</v>
      </c>
      <c r="G451" s="117">
        <f>SUM(G452:G460)</f>
        <v>1670000</v>
      </c>
      <c r="H451" s="117">
        <f>SUM(H452:H460)</f>
        <v>1670000</v>
      </c>
      <c r="I451" s="117">
        <f>SUM(I452:I460)</f>
        <v>1670000</v>
      </c>
    </row>
    <row r="452" spans="3:9" ht="12.75">
      <c r="C452" s="11"/>
      <c r="D452" s="26" t="s">
        <v>42</v>
      </c>
      <c r="E452" s="110"/>
      <c r="F452" s="110"/>
      <c r="G452" s="110">
        <f aca="true" t="shared" si="24" ref="G452:G463">E452-F452</f>
        <v>0</v>
      </c>
      <c r="H452" s="110"/>
      <c r="I452" s="110"/>
    </row>
    <row r="453" spans="3:9" ht="12.75">
      <c r="C453" s="11"/>
      <c r="D453" s="25" t="s">
        <v>40</v>
      </c>
      <c r="E453" s="110"/>
      <c r="F453" s="110"/>
      <c r="G453" s="110">
        <f t="shared" si="24"/>
        <v>0</v>
      </c>
      <c r="H453" s="110"/>
      <c r="I453" s="110"/>
    </row>
    <row r="454" spans="3:9" ht="12.75">
      <c r="C454" s="11"/>
      <c r="D454" s="25" t="s">
        <v>41</v>
      </c>
      <c r="E454" s="110"/>
      <c r="F454" s="110"/>
      <c r="G454" s="110">
        <f t="shared" si="24"/>
        <v>0</v>
      </c>
      <c r="H454" s="110"/>
      <c r="I454" s="110"/>
    </row>
    <row r="455" spans="3:9" ht="12.75">
      <c r="C455" s="11"/>
      <c r="D455" s="25" t="s">
        <v>159</v>
      </c>
      <c r="E455" s="110"/>
      <c r="F455" s="110"/>
      <c r="G455" s="110">
        <f t="shared" si="24"/>
        <v>0</v>
      </c>
      <c r="H455" s="110"/>
      <c r="I455" s="110"/>
    </row>
    <row r="456" spans="3:9" ht="12.75">
      <c r="C456" s="11"/>
      <c r="D456" s="25" t="s">
        <v>158</v>
      </c>
      <c r="E456" s="110">
        <v>1553000</v>
      </c>
      <c r="F456" s="110"/>
      <c r="G456" s="110">
        <f t="shared" si="24"/>
        <v>1553000</v>
      </c>
      <c r="H456" s="110">
        <v>1553000</v>
      </c>
      <c r="I456" s="110">
        <v>1553000</v>
      </c>
    </row>
    <row r="457" spans="3:9" ht="12.75">
      <c r="C457" s="11"/>
      <c r="D457" s="25" t="s">
        <v>128</v>
      </c>
      <c r="E457" s="112"/>
      <c r="F457" s="112"/>
      <c r="G457" s="110">
        <f t="shared" si="24"/>
        <v>0</v>
      </c>
      <c r="H457" s="112"/>
      <c r="I457" s="112"/>
    </row>
    <row r="458" spans="3:9" ht="12.75">
      <c r="C458" s="11"/>
      <c r="D458" s="25" t="s">
        <v>129</v>
      </c>
      <c r="E458" s="112">
        <v>83000</v>
      </c>
      <c r="F458" s="112"/>
      <c r="G458" s="110">
        <f t="shared" si="24"/>
        <v>83000</v>
      </c>
      <c r="H458" s="112">
        <v>83000</v>
      </c>
      <c r="I458" s="112">
        <v>83000</v>
      </c>
    </row>
    <row r="459" spans="3:9" ht="12.75">
      <c r="C459" s="11"/>
      <c r="D459" s="25" t="s">
        <v>127</v>
      </c>
      <c r="E459" s="112">
        <v>34000</v>
      </c>
      <c r="F459" s="112"/>
      <c r="G459" s="110">
        <f t="shared" si="24"/>
        <v>34000</v>
      </c>
      <c r="H459" s="112">
        <v>34000</v>
      </c>
      <c r="I459" s="112">
        <v>34000</v>
      </c>
    </row>
    <row r="460" spans="3:9" ht="12.75">
      <c r="C460" s="11"/>
      <c r="D460" s="26" t="s">
        <v>160</v>
      </c>
      <c r="E460" s="110"/>
      <c r="F460" s="110"/>
      <c r="G460" s="110">
        <f t="shared" si="24"/>
        <v>0</v>
      </c>
      <c r="H460" s="110"/>
      <c r="I460" s="110"/>
    </row>
    <row r="461" spans="3:9" ht="12.75">
      <c r="C461" s="39">
        <v>851</v>
      </c>
      <c r="D461" s="46" t="s">
        <v>156</v>
      </c>
      <c r="E461" s="122"/>
      <c r="F461" s="122"/>
      <c r="G461" s="122">
        <f t="shared" si="24"/>
        <v>0</v>
      </c>
      <c r="H461" s="122"/>
      <c r="I461" s="122"/>
    </row>
    <row r="462" spans="3:9" ht="12.75">
      <c r="C462" s="39">
        <v>852</v>
      </c>
      <c r="D462" s="46" t="s">
        <v>156</v>
      </c>
      <c r="E462" s="122"/>
      <c r="F462" s="122"/>
      <c r="G462" s="122">
        <f t="shared" si="24"/>
        <v>0</v>
      </c>
      <c r="H462" s="122"/>
      <c r="I462" s="122"/>
    </row>
    <row r="463" spans="3:9" ht="12.75">
      <c r="C463" s="39">
        <v>853</v>
      </c>
      <c r="D463" s="46" t="s">
        <v>157</v>
      </c>
      <c r="E463" s="122"/>
      <c r="F463" s="122"/>
      <c r="G463" s="122">
        <f t="shared" si="24"/>
        <v>0</v>
      </c>
      <c r="H463" s="122"/>
      <c r="I463" s="122"/>
    </row>
    <row r="464" spans="3:9" ht="26.25">
      <c r="C464" s="1"/>
      <c r="D464" s="1" t="s">
        <v>164</v>
      </c>
      <c r="E464" s="113">
        <f>E465</f>
        <v>0</v>
      </c>
      <c r="F464" s="113">
        <f>F465</f>
        <v>0</v>
      </c>
      <c r="G464" s="113">
        <f>G465</f>
        <v>0</v>
      </c>
      <c r="H464" s="113">
        <f>H465</f>
        <v>0</v>
      </c>
      <c r="I464" s="113">
        <f>I465</f>
        <v>0</v>
      </c>
    </row>
    <row r="465" spans="3:9" ht="12.75">
      <c r="C465" s="19"/>
      <c r="D465" s="18" t="s">
        <v>49</v>
      </c>
      <c r="E465" s="117">
        <f>SUM(E466:E474)</f>
        <v>0</v>
      </c>
      <c r="F465" s="117">
        <f>SUM(F466:F474)</f>
        <v>0</v>
      </c>
      <c r="G465" s="117">
        <f>SUM(G466:G474)</f>
        <v>0</v>
      </c>
      <c r="H465" s="117">
        <f>SUM(H466:H474)</f>
        <v>0</v>
      </c>
      <c r="I465" s="117">
        <f>SUM(I466:I474)</f>
        <v>0</v>
      </c>
    </row>
    <row r="466" spans="3:9" ht="12.75">
      <c r="C466" s="11"/>
      <c r="D466" s="26" t="s">
        <v>42</v>
      </c>
      <c r="E466" s="110"/>
      <c r="F466" s="110"/>
      <c r="G466" s="110">
        <f aca="true" t="shared" si="25" ref="G466:G474">E466-F466</f>
        <v>0</v>
      </c>
      <c r="H466" s="110"/>
      <c r="I466" s="110"/>
    </row>
    <row r="467" spans="3:9" ht="12.75">
      <c r="C467" s="11"/>
      <c r="D467" s="25" t="s">
        <v>40</v>
      </c>
      <c r="E467" s="110"/>
      <c r="F467" s="110"/>
      <c r="G467" s="110">
        <f t="shared" si="25"/>
        <v>0</v>
      </c>
      <c r="H467" s="110"/>
      <c r="I467" s="110"/>
    </row>
    <row r="468" spans="3:9" ht="12.75">
      <c r="C468" s="11"/>
      <c r="D468" s="25" t="s">
        <v>41</v>
      </c>
      <c r="E468" s="110"/>
      <c r="F468" s="110"/>
      <c r="G468" s="110">
        <f t="shared" si="25"/>
        <v>0</v>
      </c>
      <c r="H468" s="110"/>
      <c r="I468" s="110"/>
    </row>
    <row r="469" spans="3:9" ht="12.75">
      <c r="C469" s="11"/>
      <c r="D469" s="25" t="s">
        <v>159</v>
      </c>
      <c r="E469" s="110"/>
      <c r="F469" s="110"/>
      <c r="G469" s="110">
        <f t="shared" si="25"/>
        <v>0</v>
      </c>
      <c r="H469" s="110"/>
      <c r="I469" s="110"/>
    </row>
    <row r="470" spans="3:9" ht="12.75">
      <c r="C470" s="11"/>
      <c r="D470" s="25" t="s">
        <v>158</v>
      </c>
      <c r="E470" s="110"/>
      <c r="F470" s="110"/>
      <c r="G470" s="110">
        <f t="shared" si="25"/>
        <v>0</v>
      </c>
      <c r="H470" s="110"/>
      <c r="I470" s="110"/>
    </row>
    <row r="471" spans="3:9" ht="12.75">
      <c r="C471" s="11"/>
      <c r="D471" s="25" t="s">
        <v>128</v>
      </c>
      <c r="E471" s="110"/>
      <c r="F471" s="110"/>
      <c r="G471" s="110">
        <f t="shared" si="25"/>
        <v>0</v>
      </c>
      <c r="H471" s="110"/>
      <c r="I471" s="110"/>
    </row>
    <row r="472" spans="3:9" ht="12.75">
      <c r="C472" s="11"/>
      <c r="D472" s="25" t="s">
        <v>129</v>
      </c>
      <c r="E472" s="110"/>
      <c r="F472" s="110"/>
      <c r="G472" s="110">
        <f t="shared" si="25"/>
        <v>0</v>
      </c>
      <c r="H472" s="110"/>
      <c r="I472" s="110"/>
    </row>
    <row r="473" spans="3:9" ht="12.75">
      <c r="C473" s="11"/>
      <c r="D473" s="25" t="s">
        <v>127</v>
      </c>
      <c r="E473" s="110"/>
      <c r="F473" s="110"/>
      <c r="G473" s="110">
        <f t="shared" si="25"/>
        <v>0</v>
      </c>
      <c r="H473" s="110"/>
      <c r="I473" s="110"/>
    </row>
    <row r="474" spans="3:9" ht="12.75">
      <c r="C474" s="11"/>
      <c r="D474" s="26" t="s">
        <v>160</v>
      </c>
      <c r="E474" s="110"/>
      <c r="F474" s="110"/>
      <c r="G474" s="110">
        <f t="shared" si="25"/>
        <v>0</v>
      </c>
      <c r="H474" s="110"/>
      <c r="I474" s="110"/>
    </row>
    <row r="475" spans="3:9" ht="12.75">
      <c r="C475" s="1"/>
      <c r="D475" s="1" t="s">
        <v>260</v>
      </c>
      <c r="E475" s="113">
        <f>E476</f>
        <v>0</v>
      </c>
      <c r="F475" s="113">
        <f>F476</f>
        <v>0</v>
      </c>
      <c r="G475" s="113">
        <f>G476</f>
        <v>0</v>
      </c>
      <c r="H475" s="113">
        <f>H476</f>
        <v>0</v>
      </c>
      <c r="I475" s="113">
        <f>I476</f>
        <v>0</v>
      </c>
    </row>
    <row r="476" spans="3:9" ht="12.75">
      <c r="C476" s="19"/>
      <c r="D476" s="18" t="s">
        <v>49</v>
      </c>
      <c r="E476" s="117">
        <f>SUM(E477:E485)</f>
        <v>0</v>
      </c>
      <c r="F476" s="117">
        <f>SUM(F477:F485)</f>
        <v>0</v>
      </c>
      <c r="G476" s="117">
        <f>SUM(G477:G485)</f>
        <v>0</v>
      </c>
      <c r="H476" s="117">
        <f>SUM(H477:H485)</f>
        <v>0</v>
      </c>
      <c r="I476" s="117">
        <f>SUM(I477:I485)</f>
        <v>0</v>
      </c>
    </row>
    <row r="477" spans="3:9" ht="12.75">
      <c r="C477" s="11"/>
      <c r="D477" s="26" t="s">
        <v>42</v>
      </c>
      <c r="E477" s="110"/>
      <c r="F477" s="110"/>
      <c r="G477" s="110">
        <f aca="true" t="shared" si="26" ref="G477:G485">E477-F477</f>
        <v>0</v>
      </c>
      <c r="H477" s="110"/>
      <c r="I477" s="110"/>
    </row>
    <row r="478" spans="3:9" ht="12.75">
      <c r="C478" s="11"/>
      <c r="D478" s="25" t="s">
        <v>40</v>
      </c>
      <c r="E478" s="110"/>
      <c r="F478" s="110"/>
      <c r="G478" s="110">
        <f t="shared" si="26"/>
        <v>0</v>
      </c>
      <c r="H478" s="110"/>
      <c r="I478" s="110"/>
    </row>
    <row r="479" spans="3:9" ht="12.75">
      <c r="C479" s="11"/>
      <c r="D479" s="25" t="s">
        <v>41</v>
      </c>
      <c r="E479" s="110"/>
      <c r="F479" s="110"/>
      <c r="G479" s="110">
        <f t="shared" si="26"/>
        <v>0</v>
      </c>
      <c r="H479" s="110"/>
      <c r="I479" s="110"/>
    </row>
    <row r="480" spans="3:9" ht="12.75">
      <c r="C480" s="11"/>
      <c r="D480" s="25" t="s">
        <v>159</v>
      </c>
      <c r="E480" s="110"/>
      <c r="F480" s="110"/>
      <c r="G480" s="110">
        <f t="shared" si="26"/>
        <v>0</v>
      </c>
      <c r="H480" s="110"/>
      <c r="I480" s="110"/>
    </row>
    <row r="481" spans="3:9" ht="12.75">
      <c r="C481" s="11"/>
      <c r="D481" s="25" t="s">
        <v>158</v>
      </c>
      <c r="E481" s="110"/>
      <c r="F481" s="110"/>
      <c r="G481" s="110">
        <f t="shared" si="26"/>
        <v>0</v>
      </c>
      <c r="H481" s="110"/>
      <c r="I481" s="110"/>
    </row>
    <row r="482" spans="3:9" ht="12.75">
      <c r="C482" s="11"/>
      <c r="D482" s="25" t="s">
        <v>128</v>
      </c>
      <c r="E482" s="110"/>
      <c r="F482" s="110"/>
      <c r="G482" s="110">
        <f t="shared" si="26"/>
        <v>0</v>
      </c>
      <c r="H482" s="110"/>
      <c r="I482" s="110"/>
    </row>
    <row r="483" spans="3:9" ht="12.75">
      <c r="C483" s="11"/>
      <c r="D483" s="25" t="s">
        <v>129</v>
      </c>
      <c r="E483" s="110"/>
      <c r="F483" s="110"/>
      <c r="G483" s="110">
        <f t="shared" si="26"/>
        <v>0</v>
      </c>
      <c r="H483" s="110"/>
      <c r="I483" s="110"/>
    </row>
    <row r="484" spans="3:9" ht="12.75">
      <c r="C484" s="11"/>
      <c r="D484" s="25" t="s">
        <v>127</v>
      </c>
      <c r="E484" s="110"/>
      <c r="F484" s="110"/>
      <c r="G484" s="110">
        <f t="shared" si="26"/>
        <v>0</v>
      </c>
      <c r="H484" s="110"/>
      <c r="I484" s="110"/>
    </row>
    <row r="485" spans="3:9" ht="12.75">
      <c r="C485" s="11"/>
      <c r="D485" s="26" t="s">
        <v>160</v>
      </c>
      <c r="E485" s="110"/>
      <c r="F485" s="110"/>
      <c r="G485" s="110">
        <f t="shared" si="26"/>
        <v>0</v>
      </c>
      <c r="H485" s="110"/>
      <c r="I485" s="110"/>
    </row>
    <row r="486" spans="5:9" ht="12.75">
      <c r="E486" s="115"/>
      <c r="F486" s="115"/>
      <c r="G486" s="115"/>
      <c r="H486" s="115"/>
      <c r="I486" s="115"/>
    </row>
    <row r="487" spans="3:9" ht="12.75">
      <c r="C487" s="7"/>
      <c r="D487" s="7" t="s">
        <v>43</v>
      </c>
      <c r="E487" s="111">
        <f>E425+E443+E475+E464</f>
        <v>22385000</v>
      </c>
      <c r="F487" s="111">
        <f>F425+F443+F475+F464</f>
        <v>0</v>
      </c>
      <c r="G487" s="111">
        <f>G425+G443+G475+G464</f>
        <v>22385000</v>
      </c>
      <c r="H487" s="111">
        <f>H425+H443+H475+H464</f>
        <v>24462000</v>
      </c>
      <c r="I487" s="111">
        <f>I425+I443+I475+I464</f>
        <v>25558696</v>
      </c>
    </row>
    <row r="488" spans="3:9" ht="12.75">
      <c r="C488" s="7"/>
      <c r="D488" s="7" t="s">
        <v>44</v>
      </c>
      <c r="E488" s="111">
        <f>E425+E432+E443+E475+E464</f>
        <v>22399300.04</v>
      </c>
      <c r="F488" s="111">
        <f>F425+F432+F443+F475+F464</f>
        <v>0</v>
      </c>
      <c r="G488" s="111">
        <f>G425+G432+G443+G475+G464</f>
        <v>22399300.04</v>
      </c>
      <c r="H488" s="111">
        <f>H425+H432+H443+H475+H464</f>
        <v>24462000</v>
      </c>
      <c r="I488" s="111">
        <f>I425+I432+I443+I475+I464</f>
        <v>25558696</v>
      </c>
    </row>
    <row r="489" spans="3:9" ht="12.75">
      <c r="C489" s="36"/>
      <c r="D489" s="37"/>
      <c r="E489" s="123"/>
      <c r="F489" s="123"/>
      <c r="G489" s="123"/>
      <c r="H489" s="123"/>
      <c r="I489" s="123"/>
    </row>
    <row r="490" spans="3:9" s="82" customFormat="1" ht="12.75" hidden="1">
      <c r="C490" s="173"/>
      <c r="D490" s="219"/>
      <c r="E490" s="220" t="s">
        <v>341</v>
      </c>
      <c r="F490" s="221" t="s">
        <v>363</v>
      </c>
      <c r="G490" s="221" t="s">
        <v>364</v>
      </c>
      <c r="H490" s="221" t="s">
        <v>365</v>
      </c>
      <c r="I490" s="222" t="s">
        <v>367</v>
      </c>
    </row>
    <row r="491" spans="3:9" ht="12.75" hidden="1">
      <c r="C491" s="36"/>
      <c r="D491" s="216" t="s">
        <v>366</v>
      </c>
      <c r="E491" s="223">
        <f>E7+E403+E166+E451</f>
        <v>22385000</v>
      </c>
      <c r="F491" s="218">
        <f>E166</f>
        <v>11421000</v>
      </c>
      <c r="G491" s="218">
        <f>E451</f>
        <v>1670000</v>
      </c>
      <c r="H491" s="218">
        <f>E456</f>
        <v>1553000</v>
      </c>
      <c r="I491" s="224">
        <f>E7+E403</f>
        <v>9294000</v>
      </c>
    </row>
    <row r="492" spans="3:9" ht="12.75" hidden="1">
      <c r="C492" s="36"/>
      <c r="D492" s="216" t="s">
        <v>362</v>
      </c>
      <c r="E492" s="228">
        <v>87</v>
      </c>
      <c r="F492" s="229">
        <f>E492</f>
        <v>87</v>
      </c>
      <c r="G492" s="229">
        <f>F492</f>
        <v>87</v>
      </c>
      <c r="H492" s="229">
        <f>G492</f>
        <v>87</v>
      </c>
      <c r="I492" s="230">
        <f>H492</f>
        <v>87</v>
      </c>
    </row>
    <row r="493" spans="3:9" ht="12.75" hidden="1">
      <c r="C493" s="36"/>
      <c r="D493" s="216" t="s">
        <v>368</v>
      </c>
      <c r="E493" s="228">
        <f>E491/E492</f>
        <v>257298.85057471265</v>
      </c>
      <c r="F493" s="229">
        <f>F491/F492</f>
        <v>131275.8620689655</v>
      </c>
      <c r="G493" s="229">
        <f>G491/G492</f>
        <v>19195.402298850575</v>
      </c>
      <c r="H493" s="229">
        <f>H491/H492</f>
        <v>17850.57471264368</v>
      </c>
      <c r="I493" s="230">
        <f>I491/I492</f>
        <v>106827.58620689655</v>
      </c>
    </row>
    <row r="494" spans="3:9" ht="12.75" hidden="1">
      <c r="C494" s="36"/>
      <c r="D494" s="216"/>
      <c r="E494" s="228"/>
      <c r="F494" s="229">
        <f>F493/E493*100</f>
        <v>51.020772838954656</v>
      </c>
      <c r="G494" s="229">
        <f>G493/E493*100</f>
        <v>7.460352914898369</v>
      </c>
      <c r="H494" s="229">
        <f>H493/E493*100</f>
        <v>6.937681483136029</v>
      </c>
      <c r="I494" s="230">
        <f>I493/E493*100</f>
        <v>41.51887424614698</v>
      </c>
    </row>
    <row r="495" spans="3:9" ht="12.75" hidden="1">
      <c r="C495" s="36"/>
      <c r="D495" s="216" t="s">
        <v>369</v>
      </c>
      <c r="E495" s="225">
        <f>E493/12</f>
        <v>21441.570881226053</v>
      </c>
      <c r="F495" s="229">
        <f>F493/12</f>
        <v>10939.655172413792</v>
      </c>
      <c r="G495" s="229">
        <f>G493/12</f>
        <v>1599.6168582375478</v>
      </c>
      <c r="H495" s="229">
        <f>H493/12</f>
        <v>1487.5478927203067</v>
      </c>
      <c r="I495" s="230">
        <f>I493/12</f>
        <v>8902.298850574713</v>
      </c>
    </row>
    <row r="496" spans="3:9" ht="13.5" hidden="1" thickBot="1">
      <c r="C496" s="36"/>
      <c r="D496" s="217" t="s">
        <v>370</v>
      </c>
      <c r="E496" s="227">
        <f>F496+G496+I496</f>
        <v>100</v>
      </c>
      <c r="F496" s="231">
        <f>ROUND(F494,0.1)</f>
        <v>51</v>
      </c>
      <c r="G496" s="231">
        <f>ROUND(G494,0.1)</f>
        <v>7</v>
      </c>
      <c r="H496" s="226">
        <f>ROUND(H494,0.1)</f>
        <v>7</v>
      </c>
      <c r="I496" s="231">
        <f>ROUND(I494,0.1)</f>
        <v>42</v>
      </c>
    </row>
    <row r="497" spans="3:9" ht="12.75" hidden="1">
      <c r="C497" s="36"/>
      <c r="D497" s="37"/>
      <c r="E497" s="123"/>
      <c r="F497" s="123"/>
      <c r="G497" s="123"/>
      <c r="H497" s="123"/>
      <c r="I497" s="123"/>
    </row>
    <row r="498" spans="3:9" ht="26.25">
      <c r="C498" s="11"/>
      <c r="D498" s="11" t="s">
        <v>46</v>
      </c>
      <c r="E498" s="179" t="s">
        <v>136</v>
      </c>
      <c r="F498" s="179" t="s">
        <v>280</v>
      </c>
      <c r="G498" s="110" t="s">
        <v>47</v>
      </c>
      <c r="H498" s="110" t="s">
        <v>47</v>
      </c>
      <c r="I498" s="110" t="s">
        <v>47</v>
      </c>
    </row>
    <row r="499" spans="3:9" ht="30">
      <c r="C499" s="11"/>
      <c r="D499" s="27" t="s">
        <v>63</v>
      </c>
      <c r="E499" s="124">
        <f>SUM(E500:E507)</f>
        <v>14300.04</v>
      </c>
      <c r="F499" s="124">
        <f>SUM(F500:F507)</f>
        <v>0</v>
      </c>
      <c r="G499" s="124">
        <f>SUM(G500:G507)</f>
        <v>0</v>
      </c>
      <c r="H499" s="124">
        <f>SUM(H500:H507)</f>
        <v>0</v>
      </c>
      <c r="I499" s="124">
        <f>SUM(I500:I507)</f>
        <v>0</v>
      </c>
    </row>
    <row r="500" spans="3:9" ht="12.75">
      <c r="C500" s="11"/>
      <c r="D500" s="10" t="s">
        <v>152</v>
      </c>
      <c r="E500" s="110"/>
      <c r="F500" s="110">
        <f>E500+F8</f>
        <v>0</v>
      </c>
      <c r="G500" s="110"/>
      <c r="H500" s="110"/>
      <c r="I500" s="110"/>
    </row>
    <row r="501" spans="3:9" ht="12.75">
      <c r="C501" s="11"/>
      <c r="D501" s="10" t="s">
        <v>153</v>
      </c>
      <c r="E501" s="110"/>
      <c r="F501" s="110">
        <f>E501+F166</f>
        <v>0</v>
      </c>
      <c r="G501" s="110"/>
      <c r="H501" s="110"/>
      <c r="I501" s="110"/>
    </row>
    <row r="502" spans="3:9" ht="12.75">
      <c r="C502" s="11"/>
      <c r="D502" s="10" t="s">
        <v>399</v>
      </c>
      <c r="E502" s="110"/>
      <c r="F502" s="110"/>
      <c r="G502" s="110"/>
      <c r="H502" s="110"/>
      <c r="I502" s="110"/>
    </row>
    <row r="503" spans="3:9" ht="12.75">
      <c r="C503" s="11"/>
      <c r="D503" s="10" t="s">
        <v>150</v>
      </c>
      <c r="E503" s="110">
        <v>14300.04</v>
      </c>
      <c r="F503" s="110">
        <f>E503+F443-E432+F432</f>
        <v>0</v>
      </c>
      <c r="G503" s="110"/>
      <c r="H503" s="110"/>
      <c r="I503" s="110"/>
    </row>
    <row r="504" spans="1:9" ht="12.75">
      <c r="A504" s="172"/>
      <c r="C504" s="11"/>
      <c r="D504" s="10" t="s">
        <v>151</v>
      </c>
      <c r="E504" s="110"/>
      <c r="F504" s="110"/>
      <c r="G504" s="110"/>
      <c r="H504" s="110"/>
      <c r="I504" s="110"/>
    </row>
    <row r="505" spans="3:9" ht="12.75">
      <c r="C505" s="11"/>
      <c r="D505" s="10" t="s">
        <v>208</v>
      </c>
      <c r="E505" s="110"/>
      <c r="F505" s="110"/>
      <c r="G505" s="110"/>
      <c r="H505" s="110"/>
      <c r="I505" s="110"/>
    </row>
    <row r="506" spans="3:9" ht="12.75">
      <c r="C506" s="11"/>
      <c r="D506" s="10" t="s">
        <v>398</v>
      </c>
      <c r="E506" s="110"/>
      <c r="F506" s="110"/>
      <c r="G506" s="110"/>
      <c r="H506" s="110"/>
      <c r="I506" s="110"/>
    </row>
    <row r="507" spans="3:9" ht="26.25">
      <c r="C507" s="11"/>
      <c r="D507" s="10" t="s">
        <v>56</v>
      </c>
      <c r="E507" s="110"/>
      <c r="F507" s="110"/>
      <c r="G507" s="110"/>
      <c r="H507" s="110"/>
      <c r="I507" s="110"/>
    </row>
    <row r="508" spans="3:9" ht="12.75">
      <c r="C508" s="11"/>
      <c r="D508" s="10"/>
      <c r="E508" s="110"/>
      <c r="F508" s="110"/>
      <c r="G508" s="110"/>
      <c r="H508" s="110"/>
      <c r="I508" s="110"/>
    </row>
    <row r="509" spans="3:9" ht="33.75" customHeight="1">
      <c r="C509" s="11"/>
      <c r="D509" s="27" t="s">
        <v>64</v>
      </c>
      <c r="E509" s="124">
        <f>SUM(E510:E522)</f>
        <v>0</v>
      </c>
      <c r="F509" s="124">
        <f>SUM(F510:F522)</f>
        <v>0</v>
      </c>
      <c r="G509" s="124">
        <f>SUM(G510:G522)</f>
        <v>0</v>
      </c>
      <c r="H509" s="124">
        <f>SUM(H510:H522)</f>
        <v>0</v>
      </c>
      <c r="I509" s="124">
        <f>SUM(I510:I522)</f>
        <v>0</v>
      </c>
    </row>
    <row r="510" spans="3:9" ht="12.75">
      <c r="C510" s="11"/>
      <c r="D510" s="10" t="s">
        <v>61</v>
      </c>
      <c r="E510" s="110"/>
      <c r="F510" s="110">
        <f>E510+F221</f>
        <v>0</v>
      </c>
      <c r="G510" s="110"/>
      <c r="H510" s="110"/>
      <c r="I510" s="110"/>
    </row>
    <row r="511" spans="3:9" ht="12.75">
      <c r="C511" s="11"/>
      <c r="D511" s="10" t="s">
        <v>62</v>
      </c>
      <c r="E511" s="110"/>
      <c r="F511" s="110">
        <f>E511+F266</f>
        <v>0</v>
      </c>
      <c r="G511" s="110"/>
      <c r="H511" s="110"/>
      <c r="I511" s="110"/>
    </row>
    <row r="512" spans="3:9" ht="26.25" customHeight="1">
      <c r="C512" s="11"/>
      <c r="D512" s="10" t="s">
        <v>273</v>
      </c>
      <c r="E512" s="110"/>
      <c r="F512" s="110">
        <f>E512+F160</f>
        <v>0</v>
      </c>
      <c r="G512" s="110"/>
      <c r="H512" s="110"/>
      <c r="I512" s="110"/>
    </row>
    <row r="513" spans="3:9" ht="12.75">
      <c r="C513" s="11"/>
      <c r="D513" s="10" t="s">
        <v>274</v>
      </c>
      <c r="E513" s="110"/>
      <c r="F513" s="110">
        <f>E513+F310</f>
        <v>0</v>
      </c>
      <c r="G513" s="110"/>
      <c r="H513" s="110"/>
      <c r="I513" s="110"/>
    </row>
    <row r="514" spans="3:9" ht="12.75">
      <c r="C514" s="11"/>
      <c r="D514" s="10" t="s">
        <v>275</v>
      </c>
      <c r="E514" s="110"/>
      <c r="F514" s="110">
        <f>E514+F303</f>
        <v>0</v>
      </c>
      <c r="G514" s="110"/>
      <c r="H514" s="110"/>
      <c r="I514" s="110"/>
    </row>
    <row r="515" spans="2:9" ht="12.75">
      <c r="B515" s="21"/>
      <c r="C515" s="11"/>
      <c r="D515" s="10" t="s">
        <v>229</v>
      </c>
      <c r="E515" s="110"/>
      <c r="F515" s="110">
        <f>E515+F318</f>
        <v>0</v>
      </c>
      <c r="G515" s="110"/>
      <c r="H515" s="110"/>
      <c r="I515" s="110"/>
    </row>
    <row r="516" spans="2:9" ht="12.75">
      <c r="B516" s="21"/>
      <c r="C516" s="11"/>
      <c r="D516" s="10" t="s">
        <v>237</v>
      </c>
      <c r="E516" s="110"/>
      <c r="F516" s="110">
        <f>E516+F330</f>
        <v>0</v>
      </c>
      <c r="G516" s="110"/>
      <c r="H516" s="110"/>
      <c r="I516" s="110"/>
    </row>
    <row r="517" spans="2:9" ht="12.75">
      <c r="B517" s="21"/>
      <c r="C517" s="11"/>
      <c r="D517" s="214" t="s">
        <v>307</v>
      </c>
      <c r="E517" s="110"/>
      <c r="F517" s="110">
        <f>E517+F338</f>
        <v>0</v>
      </c>
      <c r="G517" s="110"/>
      <c r="H517" s="110"/>
      <c r="I517" s="110"/>
    </row>
    <row r="518" spans="2:9" ht="12.75">
      <c r="B518" s="21"/>
      <c r="C518" s="11"/>
      <c r="D518" s="214" t="s">
        <v>339</v>
      </c>
      <c r="E518" s="110"/>
      <c r="F518" s="110">
        <f>E518+F358</f>
        <v>0</v>
      </c>
      <c r="G518" s="110"/>
      <c r="H518" s="110"/>
      <c r="I518" s="110"/>
    </row>
    <row r="519" spans="2:9" ht="12.75">
      <c r="B519" s="21"/>
      <c r="C519" s="11"/>
      <c r="D519" s="209" t="s">
        <v>354</v>
      </c>
      <c r="E519" s="110"/>
      <c r="F519" s="110">
        <f>E519+F403</f>
        <v>0</v>
      </c>
      <c r="G519" s="110"/>
      <c r="H519" s="110"/>
      <c r="I519" s="110"/>
    </row>
    <row r="520" spans="2:9" ht="12.75">
      <c r="B520" s="21"/>
      <c r="C520" s="11"/>
      <c r="D520" s="10" t="s">
        <v>281</v>
      </c>
      <c r="E520" s="110"/>
      <c r="F520" s="110">
        <f>E520+F415</f>
        <v>0</v>
      </c>
      <c r="G520" s="110"/>
      <c r="H520" s="110"/>
      <c r="I520" s="110"/>
    </row>
    <row r="521" spans="2:9" ht="12.75">
      <c r="B521" s="21"/>
      <c r="C521" s="11"/>
      <c r="D521" s="10" t="s">
        <v>282</v>
      </c>
      <c r="E521" s="110"/>
      <c r="F521" s="110">
        <f>E521+F411</f>
        <v>0</v>
      </c>
      <c r="G521" s="110"/>
      <c r="H521" s="110"/>
      <c r="I521" s="110"/>
    </row>
    <row r="522" spans="2:9" ht="12.75">
      <c r="B522" s="21"/>
      <c r="C522" s="11"/>
      <c r="D522" s="10"/>
      <c r="E522" s="110"/>
      <c r="F522" s="110"/>
      <c r="G522" s="110"/>
      <c r="H522" s="110"/>
      <c r="I522" s="110"/>
    </row>
    <row r="523" spans="2:9" ht="12.75" hidden="1">
      <c r="B523" s="21"/>
      <c r="D523" s="4" t="s">
        <v>210</v>
      </c>
      <c r="E523" s="115">
        <f>E500+E501+E509+F425</f>
        <v>0</v>
      </c>
      <c r="F523" s="115">
        <f>SUM(F524:F526)</f>
        <v>0</v>
      </c>
      <c r="G523" s="115">
        <f>E523-F523</f>
        <v>0</v>
      </c>
      <c r="H523" s="115"/>
      <c r="I523" s="115"/>
    </row>
    <row r="524" spans="2:9" ht="12.75" hidden="1">
      <c r="B524" s="21"/>
      <c r="D524" s="166" t="s">
        <v>212</v>
      </c>
      <c r="E524" s="115">
        <f>F7+E500</f>
        <v>0</v>
      </c>
      <c r="F524" s="115"/>
      <c r="G524" s="115">
        <f>E524-F524</f>
        <v>0</v>
      </c>
      <c r="H524" s="115"/>
      <c r="I524" s="115"/>
    </row>
    <row r="525" spans="2:9" ht="12.75" hidden="1">
      <c r="B525" s="21"/>
      <c r="D525" s="166" t="s">
        <v>213</v>
      </c>
      <c r="E525" s="115">
        <f>E501+F166</f>
        <v>0</v>
      </c>
      <c r="F525" s="115"/>
      <c r="G525" s="115">
        <f>E525-F525</f>
        <v>0</v>
      </c>
      <c r="H525" s="115"/>
      <c r="I525" s="115"/>
    </row>
    <row r="526" spans="2:9" ht="12.75" hidden="1">
      <c r="B526" s="21"/>
      <c r="D526" s="166">
        <v>612</v>
      </c>
      <c r="E526" s="115">
        <f>E509+F428</f>
        <v>0</v>
      </c>
      <c r="F526" s="115"/>
      <c r="G526" s="115">
        <f>E526-F526</f>
        <v>0</v>
      </c>
      <c r="H526" s="115"/>
      <c r="I526" s="115"/>
    </row>
    <row r="527" spans="2:9" ht="12.75" hidden="1">
      <c r="B527" s="21"/>
      <c r="E527" s="115"/>
      <c r="F527" s="115"/>
      <c r="G527" s="115"/>
      <c r="H527" s="115"/>
      <c r="I527" s="115"/>
    </row>
    <row r="528" spans="2:9" ht="22.5" customHeight="1">
      <c r="B528" s="21"/>
      <c r="E528" s="115"/>
      <c r="F528" s="140" t="s">
        <v>200</v>
      </c>
      <c r="G528" s="115"/>
      <c r="H528" s="115"/>
      <c r="I528" s="115"/>
    </row>
    <row r="529" spans="2:9" ht="12.75">
      <c r="B529" s="21"/>
      <c r="C529" s="43"/>
      <c r="D529" s="44" t="s">
        <v>84</v>
      </c>
      <c r="E529" s="125">
        <f>SUM(E530:E540)</f>
        <v>0</v>
      </c>
      <c r="F529" s="125">
        <f>SUM(F530:F540)</f>
        <v>0</v>
      </c>
      <c r="G529" s="125">
        <f>SUM(G530:G540)</f>
        <v>0</v>
      </c>
      <c r="H529" s="125">
        <f>SUM(H530:H540)</f>
        <v>0</v>
      </c>
      <c r="I529" s="125">
        <f>SUM(I530:I540)</f>
        <v>0</v>
      </c>
    </row>
    <row r="530" spans="2:9" ht="12.75">
      <c r="B530" s="21"/>
      <c r="C530" s="11"/>
      <c r="D530" s="26">
        <v>111</v>
      </c>
      <c r="E530" s="110"/>
      <c r="F530" s="181"/>
      <c r="G530" s="110"/>
      <c r="H530" s="110"/>
      <c r="I530" s="110"/>
    </row>
    <row r="531" spans="2:9" ht="12.75">
      <c r="B531" s="21"/>
      <c r="C531" s="11"/>
      <c r="D531" s="26">
        <v>112</v>
      </c>
      <c r="E531" s="110"/>
      <c r="F531" s="181"/>
      <c r="G531" s="110"/>
      <c r="H531" s="110"/>
      <c r="I531" s="110"/>
    </row>
    <row r="532" spans="2:9" ht="12.75">
      <c r="B532" s="21"/>
      <c r="C532" s="11"/>
      <c r="D532" s="26">
        <v>119</v>
      </c>
      <c r="E532" s="110"/>
      <c r="F532" s="181"/>
      <c r="G532" s="110"/>
      <c r="H532" s="110"/>
      <c r="I532" s="110"/>
    </row>
    <row r="533" spans="2:9" ht="12.75">
      <c r="B533" s="21"/>
      <c r="C533" s="11"/>
      <c r="D533" s="26">
        <v>113</v>
      </c>
      <c r="E533" s="110"/>
      <c r="F533" s="181"/>
      <c r="G533" s="110"/>
      <c r="H533" s="110"/>
      <c r="I533" s="110"/>
    </row>
    <row r="534" spans="2:9" ht="12.75">
      <c r="B534" s="21"/>
      <c r="C534" s="11"/>
      <c r="D534" s="26">
        <v>243</v>
      </c>
      <c r="E534" s="110"/>
      <c r="F534" s="181"/>
      <c r="G534" s="110"/>
      <c r="H534" s="110"/>
      <c r="I534" s="110"/>
    </row>
    <row r="535" spans="2:9" ht="12.75">
      <c r="B535" s="21"/>
      <c r="C535" s="11"/>
      <c r="D535" s="26">
        <v>244</v>
      </c>
      <c r="E535" s="110"/>
      <c r="F535" s="181"/>
      <c r="G535" s="110"/>
      <c r="H535" s="110"/>
      <c r="I535" s="110"/>
    </row>
    <row r="536" spans="2:9" ht="12.75">
      <c r="B536" s="21"/>
      <c r="C536" s="11"/>
      <c r="D536" s="26">
        <v>247</v>
      </c>
      <c r="E536" s="110"/>
      <c r="F536" s="181"/>
      <c r="G536" s="110"/>
      <c r="H536" s="110"/>
      <c r="I536" s="110"/>
    </row>
    <row r="537" spans="2:9" ht="12.75">
      <c r="B537" s="21"/>
      <c r="C537" s="11"/>
      <c r="D537" s="26">
        <v>321</v>
      </c>
      <c r="E537" s="110"/>
      <c r="F537" s="181"/>
      <c r="G537" s="110"/>
      <c r="H537" s="110"/>
      <c r="I537" s="110"/>
    </row>
    <row r="538" spans="2:9" ht="12.75">
      <c r="B538" s="21"/>
      <c r="C538" s="11"/>
      <c r="D538" s="26">
        <v>851</v>
      </c>
      <c r="E538" s="110"/>
      <c r="F538" s="181"/>
      <c r="G538" s="110"/>
      <c r="H538" s="110"/>
      <c r="I538" s="110"/>
    </row>
    <row r="539" spans="2:9" ht="12.75">
      <c r="B539" s="21"/>
      <c r="C539" s="11"/>
      <c r="D539" s="26">
        <v>852</v>
      </c>
      <c r="E539" s="110"/>
      <c r="F539" s="181"/>
      <c r="G539" s="110"/>
      <c r="H539" s="110"/>
      <c r="I539" s="110"/>
    </row>
    <row r="540" spans="2:9" ht="12.75">
      <c r="B540" s="21"/>
      <c r="C540" s="11"/>
      <c r="D540" s="26">
        <v>853</v>
      </c>
      <c r="E540" s="110"/>
      <c r="F540" s="181"/>
      <c r="G540" s="110"/>
      <c r="H540" s="110"/>
      <c r="I540" s="110"/>
    </row>
    <row r="541" spans="2:9" ht="12.75">
      <c r="B541" s="21"/>
      <c r="C541" s="11"/>
      <c r="D541" s="26"/>
      <c r="E541" s="110"/>
      <c r="F541" s="110"/>
      <c r="G541" s="110"/>
      <c r="H541" s="110"/>
      <c r="I541" s="110"/>
    </row>
    <row r="542" spans="2:9" ht="12.75">
      <c r="B542" s="21"/>
      <c r="C542" s="43"/>
      <c r="D542" s="44" t="s">
        <v>83</v>
      </c>
      <c r="E542" s="125">
        <f>SUM(E543:E553)</f>
        <v>0</v>
      </c>
      <c r="F542" s="125">
        <f>SUM(F543:F553)</f>
        <v>0</v>
      </c>
      <c r="G542" s="125">
        <f>SUM(G543:G553)</f>
        <v>0</v>
      </c>
      <c r="H542" s="125">
        <f>SUM(H543:H553)</f>
        <v>0</v>
      </c>
      <c r="I542" s="125">
        <f>SUM(I543:I553)</f>
        <v>0</v>
      </c>
    </row>
    <row r="543" spans="2:9" ht="12.75">
      <c r="B543" s="21"/>
      <c r="C543" s="11"/>
      <c r="D543" s="26">
        <v>111</v>
      </c>
      <c r="E543" s="110"/>
      <c r="F543" s="110">
        <f aca="true" t="shared" si="27" ref="F543:F553">F556-F530</f>
        <v>0</v>
      </c>
      <c r="G543" s="110"/>
      <c r="H543" s="110"/>
      <c r="I543" s="110"/>
    </row>
    <row r="544" spans="2:9" ht="12.75">
      <c r="B544" s="21"/>
      <c r="C544" s="11"/>
      <c r="D544" s="26">
        <v>112</v>
      </c>
      <c r="E544" s="110"/>
      <c r="F544" s="110">
        <f t="shared" si="27"/>
        <v>0</v>
      </c>
      <c r="G544" s="110"/>
      <c r="H544" s="110"/>
      <c r="I544" s="110"/>
    </row>
    <row r="545" spans="2:9" ht="12.75">
      <c r="B545" s="21"/>
      <c r="C545" s="11"/>
      <c r="D545" s="26">
        <v>119</v>
      </c>
      <c r="E545" s="110"/>
      <c r="F545" s="110">
        <f t="shared" si="27"/>
        <v>0</v>
      </c>
      <c r="G545" s="110"/>
      <c r="H545" s="110"/>
      <c r="I545" s="110"/>
    </row>
    <row r="546" spans="2:9" ht="12.75">
      <c r="B546" s="21"/>
      <c r="C546" s="11"/>
      <c r="D546" s="26">
        <v>113</v>
      </c>
      <c r="E546" s="110"/>
      <c r="F546" s="110">
        <f t="shared" si="27"/>
        <v>0</v>
      </c>
      <c r="G546" s="110"/>
      <c r="H546" s="110"/>
      <c r="I546" s="110"/>
    </row>
    <row r="547" spans="2:9" ht="12.75">
      <c r="B547" s="21"/>
      <c r="C547" s="11"/>
      <c r="D547" s="26">
        <v>243</v>
      </c>
      <c r="E547" s="110"/>
      <c r="F547" s="110">
        <f t="shared" si="27"/>
        <v>0</v>
      </c>
      <c r="G547" s="110"/>
      <c r="H547" s="110"/>
      <c r="I547" s="110"/>
    </row>
    <row r="548" spans="2:9" ht="12.75">
      <c r="B548" s="21"/>
      <c r="C548" s="11"/>
      <c r="D548" s="26">
        <v>244</v>
      </c>
      <c r="E548" s="110"/>
      <c r="F548" s="110">
        <f>F561-F535</f>
        <v>0</v>
      </c>
      <c r="G548" s="110"/>
      <c r="H548" s="110"/>
      <c r="I548" s="110"/>
    </row>
    <row r="549" spans="2:9" ht="12.75">
      <c r="B549" s="21"/>
      <c r="C549" s="11"/>
      <c r="D549" s="26">
        <v>247</v>
      </c>
      <c r="E549" s="110"/>
      <c r="F549" s="110">
        <f t="shared" si="27"/>
        <v>0</v>
      </c>
      <c r="G549" s="110"/>
      <c r="H549" s="110"/>
      <c r="I549" s="110"/>
    </row>
    <row r="550" spans="2:9" ht="12.75">
      <c r="B550" s="21"/>
      <c r="C550" s="11"/>
      <c r="D550" s="26">
        <v>321</v>
      </c>
      <c r="E550" s="110"/>
      <c r="F550" s="110">
        <f t="shared" si="27"/>
        <v>0</v>
      </c>
      <c r="G550" s="110"/>
      <c r="H550" s="110"/>
      <c r="I550" s="110"/>
    </row>
    <row r="551" spans="2:9" ht="12.75">
      <c r="B551" s="21"/>
      <c r="C551" s="11"/>
      <c r="D551" s="26">
        <v>851</v>
      </c>
      <c r="E551" s="110"/>
      <c r="F551" s="110">
        <f t="shared" si="27"/>
        <v>0</v>
      </c>
      <c r="G551" s="110"/>
      <c r="H551" s="110"/>
      <c r="I551" s="110"/>
    </row>
    <row r="552" spans="2:9" ht="12.75">
      <c r="B552" s="21"/>
      <c r="C552" s="11"/>
      <c r="D552" s="26">
        <v>852</v>
      </c>
      <c r="E552" s="110"/>
      <c r="F552" s="110">
        <f t="shared" si="27"/>
        <v>0</v>
      </c>
      <c r="G552" s="110"/>
      <c r="H552" s="110"/>
      <c r="I552" s="110"/>
    </row>
    <row r="553" spans="2:9" ht="12.75">
      <c r="B553" s="21"/>
      <c r="C553" s="11"/>
      <c r="D553" s="26">
        <v>853</v>
      </c>
      <c r="E553" s="110"/>
      <c r="F553" s="110">
        <f t="shared" si="27"/>
        <v>0</v>
      </c>
      <c r="G553" s="110"/>
      <c r="H553" s="110"/>
      <c r="I553" s="110"/>
    </row>
    <row r="554" spans="2:9" ht="12.75">
      <c r="B554" s="21"/>
      <c r="C554" s="11"/>
      <c r="D554" s="26"/>
      <c r="E554" s="110"/>
      <c r="F554" s="110"/>
      <c r="G554" s="110"/>
      <c r="H554" s="110"/>
      <c r="I554" s="110"/>
    </row>
    <row r="555" spans="2:9" ht="12.75">
      <c r="B555" s="21"/>
      <c r="C555" s="43"/>
      <c r="D555" s="44" t="s">
        <v>65</v>
      </c>
      <c r="E555" s="125">
        <f>SUM(E556:E566)</f>
        <v>22399300.04</v>
      </c>
      <c r="F555" s="125">
        <f>SUM(F556:F566)</f>
        <v>0</v>
      </c>
      <c r="G555" s="125">
        <f>SUM(G556:G566)</f>
        <v>22399300.04</v>
      </c>
      <c r="H555" s="125">
        <f>SUM(H556:H566)</f>
        <v>24457000</v>
      </c>
      <c r="I555" s="125">
        <f>SUM(I556:I566)</f>
        <v>25505896</v>
      </c>
    </row>
    <row r="556" spans="1:9" ht="12.75">
      <c r="A556" s="21">
        <v>0</v>
      </c>
      <c r="B556" s="21"/>
      <c r="C556" s="11"/>
      <c r="D556" s="26">
        <v>111</v>
      </c>
      <c r="E556" s="110">
        <f aca="true" t="shared" si="28" ref="E556:I558">E569+E580</f>
        <v>12900000</v>
      </c>
      <c r="F556" s="110">
        <f t="shared" si="28"/>
        <v>0</v>
      </c>
      <c r="G556" s="110">
        <f t="shared" si="28"/>
        <v>12900000</v>
      </c>
      <c r="H556" s="110">
        <f t="shared" si="28"/>
        <v>14480000</v>
      </c>
      <c r="I556" s="110">
        <f t="shared" si="28"/>
        <v>15160000</v>
      </c>
    </row>
    <row r="557" spans="2:9" ht="12.75">
      <c r="B557" s="21"/>
      <c r="C557" s="11"/>
      <c r="D557" s="26">
        <v>112</v>
      </c>
      <c r="E557" s="110">
        <f t="shared" si="28"/>
        <v>0</v>
      </c>
      <c r="F557" s="110">
        <f t="shared" si="28"/>
        <v>0</v>
      </c>
      <c r="G557" s="110">
        <f t="shared" si="28"/>
        <v>0</v>
      </c>
      <c r="H557" s="110">
        <f t="shared" si="28"/>
        <v>0</v>
      </c>
      <c r="I557" s="110">
        <f t="shared" si="28"/>
        <v>0</v>
      </c>
    </row>
    <row r="558" spans="2:9" ht="12.75">
      <c r="B558" s="21"/>
      <c r="C558" s="11"/>
      <c r="D558" s="26">
        <v>119</v>
      </c>
      <c r="E558" s="110">
        <f t="shared" si="28"/>
        <v>3896000</v>
      </c>
      <c r="F558" s="110">
        <f t="shared" si="28"/>
        <v>0</v>
      </c>
      <c r="G558" s="110">
        <f t="shared" si="28"/>
        <v>3896000</v>
      </c>
      <c r="H558" s="110">
        <f t="shared" si="28"/>
        <v>4373000</v>
      </c>
      <c r="I558" s="110">
        <f t="shared" si="28"/>
        <v>4578000</v>
      </c>
    </row>
    <row r="559" spans="2:9" ht="12.75">
      <c r="B559" s="21"/>
      <c r="C559" s="11"/>
      <c r="D559" s="26">
        <v>113</v>
      </c>
      <c r="E559" s="110">
        <f>E572</f>
        <v>0</v>
      </c>
      <c r="F559" s="110">
        <f>F572</f>
        <v>0</v>
      </c>
      <c r="G559" s="110">
        <f>G572</f>
        <v>0</v>
      </c>
      <c r="H559" s="110">
        <f>H572</f>
        <v>0</v>
      </c>
      <c r="I559" s="110">
        <f>I572</f>
        <v>0</v>
      </c>
    </row>
    <row r="560" spans="2:9" ht="12.75">
      <c r="B560" s="21"/>
      <c r="C560" s="11"/>
      <c r="D560" s="26">
        <v>243</v>
      </c>
      <c r="E560" s="110">
        <f>E583</f>
        <v>0</v>
      </c>
      <c r="F560" s="110">
        <f>F583</f>
        <v>0</v>
      </c>
      <c r="G560" s="110">
        <f>G583</f>
        <v>0</v>
      </c>
      <c r="H560" s="110">
        <f>H583</f>
        <v>0</v>
      </c>
      <c r="I560" s="110">
        <f>I583</f>
        <v>0</v>
      </c>
    </row>
    <row r="561" spans="2:9" ht="12.75">
      <c r="B561" s="21"/>
      <c r="C561" s="11"/>
      <c r="D561" s="26">
        <v>244</v>
      </c>
      <c r="E561" s="110">
        <f aca="true" t="shared" si="29" ref="E561:I562">E573+E584</f>
        <v>4274600.04</v>
      </c>
      <c r="F561" s="110">
        <f t="shared" si="29"/>
        <v>0</v>
      </c>
      <c r="G561" s="110">
        <f t="shared" si="29"/>
        <v>4274600.04</v>
      </c>
      <c r="H561" s="110">
        <f t="shared" si="29"/>
        <v>4275300</v>
      </c>
      <c r="I561" s="110">
        <f t="shared" si="29"/>
        <v>4374121</v>
      </c>
    </row>
    <row r="562" spans="2:9" ht="12.75">
      <c r="B562" s="21"/>
      <c r="C562" s="11"/>
      <c r="D562" s="26">
        <v>247</v>
      </c>
      <c r="E562" s="110">
        <f t="shared" si="29"/>
        <v>1281400</v>
      </c>
      <c r="F562" s="110">
        <f t="shared" si="29"/>
        <v>0</v>
      </c>
      <c r="G562" s="110">
        <f t="shared" si="29"/>
        <v>1281400</v>
      </c>
      <c r="H562" s="110">
        <f t="shared" si="29"/>
        <v>1281400</v>
      </c>
      <c r="I562" s="110">
        <f t="shared" si="29"/>
        <v>1346475</v>
      </c>
    </row>
    <row r="563" spans="2:9" ht="12.75">
      <c r="B563" s="21"/>
      <c r="C563" s="11"/>
      <c r="D563" s="26">
        <v>321</v>
      </c>
      <c r="E563" s="110">
        <f aca="true" t="shared" si="30" ref="E563:I566">E575+E586</f>
        <v>0</v>
      </c>
      <c r="F563" s="110">
        <f t="shared" si="30"/>
        <v>0</v>
      </c>
      <c r="G563" s="110">
        <f t="shared" si="30"/>
        <v>0</v>
      </c>
      <c r="H563" s="110">
        <f t="shared" si="30"/>
        <v>0</v>
      </c>
      <c r="I563" s="110">
        <f t="shared" si="30"/>
        <v>0</v>
      </c>
    </row>
    <row r="564" spans="2:9" ht="12.75">
      <c r="B564" s="21"/>
      <c r="C564" s="11"/>
      <c r="D564" s="26">
        <v>851</v>
      </c>
      <c r="E564" s="110">
        <f t="shared" si="30"/>
        <v>42300</v>
      </c>
      <c r="F564" s="110">
        <f t="shared" si="30"/>
        <v>0</v>
      </c>
      <c r="G564" s="110">
        <f t="shared" si="30"/>
        <v>42300</v>
      </c>
      <c r="H564" s="110">
        <f t="shared" si="30"/>
        <v>42300</v>
      </c>
      <c r="I564" s="110">
        <f t="shared" si="30"/>
        <v>42300</v>
      </c>
    </row>
    <row r="565" spans="2:9" ht="12.75">
      <c r="B565" s="21"/>
      <c r="C565" s="11"/>
      <c r="D565" s="26">
        <v>852</v>
      </c>
      <c r="E565" s="110">
        <f t="shared" si="30"/>
        <v>0</v>
      </c>
      <c r="F565" s="110">
        <f t="shared" si="30"/>
        <v>0</v>
      </c>
      <c r="G565" s="110">
        <f t="shared" si="30"/>
        <v>0</v>
      </c>
      <c r="H565" s="110">
        <f t="shared" si="30"/>
        <v>0</v>
      </c>
      <c r="I565" s="110">
        <f t="shared" si="30"/>
        <v>0</v>
      </c>
    </row>
    <row r="566" spans="2:9" ht="12.75">
      <c r="B566" s="21"/>
      <c r="C566" s="11"/>
      <c r="D566" s="26">
        <v>853</v>
      </c>
      <c r="E566" s="110">
        <f t="shared" si="30"/>
        <v>5000</v>
      </c>
      <c r="F566" s="110">
        <f t="shared" si="30"/>
        <v>0</v>
      </c>
      <c r="G566" s="110">
        <f t="shared" si="30"/>
        <v>5000</v>
      </c>
      <c r="H566" s="110">
        <f t="shared" si="30"/>
        <v>5000</v>
      </c>
      <c r="I566" s="110">
        <f t="shared" si="30"/>
        <v>5000</v>
      </c>
    </row>
    <row r="567" spans="2:9" ht="12.75">
      <c r="B567" s="21"/>
      <c r="C567" s="11"/>
      <c r="D567" s="26"/>
      <c r="E567" s="110"/>
      <c r="F567" s="110"/>
      <c r="G567" s="110"/>
      <c r="H567" s="110"/>
      <c r="I567" s="110"/>
    </row>
    <row r="568" spans="2:9" ht="12.75">
      <c r="B568" s="21"/>
      <c r="C568" s="39"/>
      <c r="D568" s="41" t="s">
        <v>397</v>
      </c>
      <c r="E568" s="126">
        <f>SUM(E569:E578)</f>
        <v>20715000</v>
      </c>
      <c r="F568" s="126">
        <f>SUM(F569:F578)</f>
        <v>0</v>
      </c>
      <c r="G568" s="126">
        <f>SUM(G569:G578)</f>
        <v>20715000</v>
      </c>
      <c r="H568" s="126">
        <f>SUM(H569:H578)</f>
        <v>22787000</v>
      </c>
      <c r="I568" s="126">
        <f>SUM(I569:I578)</f>
        <v>23835896</v>
      </c>
    </row>
    <row r="569" spans="2:9" ht="12.75">
      <c r="B569" s="21"/>
      <c r="C569" s="11"/>
      <c r="D569" s="26">
        <v>111</v>
      </c>
      <c r="E569" s="110">
        <f>E10+E168+E11+E393+E169</f>
        <v>12900000</v>
      </c>
      <c r="F569" s="110">
        <f>F10+F168+F11+F393+F169</f>
        <v>0</v>
      </c>
      <c r="G569" s="110">
        <f>G10+G168+G11+G393+G169</f>
        <v>12900000</v>
      </c>
      <c r="H569" s="110">
        <f>H10+H168+H11+H393+H169</f>
        <v>14480000</v>
      </c>
      <c r="I569" s="110">
        <f>I10+I168+I11+I393+I169</f>
        <v>15160000</v>
      </c>
    </row>
    <row r="570" spans="2:9" ht="12.75">
      <c r="B570" s="21"/>
      <c r="C570" s="11"/>
      <c r="D570" s="26">
        <v>112</v>
      </c>
      <c r="E570" s="110">
        <f>E13+E12</f>
        <v>0</v>
      </c>
      <c r="F570" s="110">
        <f>F13+F12</f>
        <v>0</v>
      </c>
      <c r="G570" s="110">
        <f>G13+G12</f>
        <v>0</v>
      </c>
      <c r="H570" s="110">
        <f>H13+H12</f>
        <v>0</v>
      </c>
      <c r="I570" s="110">
        <f>I13+I12</f>
        <v>0</v>
      </c>
    </row>
    <row r="571" spans="2:9" ht="12.75">
      <c r="B571" s="21"/>
      <c r="C571" s="11"/>
      <c r="D571" s="26">
        <v>119</v>
      </c>
      <c r="E571" s="110">
        <f>E14+E170+E394</f>
        <v>3896000</v>
      </c>
      <c r="F571" s="110">
        <f>F14+F170+F394</f>
        <v>0</v>
      </c>
      <c r="G571" s="110">
        <f>G14+G170+G394</f>
        <v>3896000</v>
      </c>
      <c r="H571" s="110">
        <f>H14+H170+H394</f>
        <v>4373000</v>
      </c>
      <c r="I571" s="110">
        <f>I14+I170+I394</f>
        <v>4578000</v>
      </c>
    </row>
    <row r="572" spans="2:9" ht="12.75">
      <c r="B572" s="21"/>
      <c r="C572" s="11"/>
      <c r="D572" s="26">
        <v>113</v>
      </c>
      <c r="E572" s="110"/>
      <c r="F572" s="110"/>
      <c r="G572" s="110"/>
      <c r="H572" s="110"/>
      <c r="I572" s="110"/>
    </row>
    <row r="573" spans="2:9" ht="12.75">
      <c r="B573" s="21"/>
      <c r="C573" s="11"/>
      <c r="D573" s="26">
        <v>244</v>
      </c>
      <c r="E573" s="110">
        <f>E25+E171+E396</f>
        <v>2590300</v>
      </c>
      <c r="F573" s="110">
        <f>F25+F171+F396</f>
        <v>0</v>
      </c>
      <c r="G573" s="110">
        <f>G25+G171+G396</f>
        <v>2590300</v>
      </c>
      <c r="H573" s="110">
        <f>H25+H171+H396</f>
        <v>2605300</v>
      </c>
      <c r="I573" s="110">
        <f>I25+I171+I396</f>
        <v>2704121</v>
      </c>
    </row>
    <row r="574" spans="2:9" ht="12.75">
      <c r="B574" s="21"/>
      <c r="C574" s="11"/>
      <c r="D574" s="26">
        <v>247</v>
      </c>
      <c r="E574" s="110">
        <f>E19</f>
        <v>1281400</v>
      </c>
      <c r="F574" s="110">
        <f>F19</f>
        <v>0</v>
      </c>
      <c r="G574" s="110">
        <f>G19</f>
        <v>1281400</v>
      </c>
      <c r="H574" s="110">
        <f>H19</f>
        <v>1281400</v>
      </c>
      <c r="I574" s="110">
        <f>I19</f>
        <v>1346475</v>
      </c>
    </row>
    <row r="575" spans="2:9" ht="12.75">
      <c r="B575" s="21"/>
      <c r="C575" s="11"/>
      <c r="D575" s="26">
        <v>321</v>
      </c>
      <c r="E575" s="110">
        <f>E16</f>
        <v>0</v>
      </c>
      <c r="F575" s="110">
        <f>F16</f>
        <v>0</v>
      </c>
      <c r="G575" s="110">
        <f>G16</f>
        <v>0</v>
      </c>
      <c r="H575" s="110">
        <f>H16</f>
        <v>0</v>
      </c>
      <c r="I575" s="110">
        <f>I16</f>
        <v>0</v>
      </c>
    </row>
    <row r="576" spans="2:9" ht="12.75">
      <c r="B576" s="21"/>
      <c r="C576" s="11"/>
      <c r="D576" s="26">
        <v>851</v>
      </c>
      <c r="E576" s="110">
        <f>E150</f>
        <v>42300</v>
      </c>
      <c r="F576" s="110">
        <f>F150</f>
        <v>0</v>
      </c>
      <c r="G576" s="110">
        <f>G150</f>
        <v>42300</v>
      </c>
      <c r="H576" s="110">
        <f>H150</f>
        <v>42300</v>
      </c>
      <c r="I576" s="110">
        <f>I150</f>
        <v>42300</v>
      </c>
    </row>
    <row r="577" spans="2:9" ht="12.75">
      <c r="B577" s="21"/>
      <c r="C577" s="11"/>
      <c r="D577" s="26">
        <v>852</v>
      </c>
      <c r="E577" s="110">
        <f>E153</f>
        <v>0</v>
      </c>
      <c r="F577" s="110">
        <f>F153</f>
        <v>0</v>
      </c>
      <c r="G577" s="110">
        <f>G153</f>
        <v>0</v>
      </c>
      <c r="H577" s="110">
        <f>H153</f>
        <v>0</v>
      </c>
      <c r="I577" s="110">
        <f>I153</f>
        <v>0</v>
      </c>
    </row>
    <row r="578" spans="2:9" ht="12.75">
      <c r="B578" s="21"/>
      <c r="C578" s="11"/>
      <c r="D578" s="26">
        <v>853</v>
      </c>
      <c r="E578" s="110">
        <f>E156</f>
        <v>5000</v>
      </c>
      <c r="F578" s="110">
        <f>F156</f>
        <v>0</v>
      </c>
      <c r="G578" s="110">
        <f>G156</f>
        <v>5000</v>
      </c>
      <c r="H578" s="110">
        <f>H156</f>
        <v>5000</v>
      </c>
      <c r="I578" s="110">
        <f>I156</f>
        <v>5000</v>
      </c>
    </row>
    <row r="579" spans="2:9" ht="26.25">
      <c r="B579" s="21"/>
      <c r="C579" s="39"/>
      <c r="D579" s="42" t="s">
        <v>187</v>
      </c>
      <c r="E579" s="126">
        <f>SUM(E580:E589)</f>
        <v>1684300.04</v>
      </c>
      <c r="F579" s="126">
        <f>SUM(F580:F589)</f>
        <v>0</v>
      </c>
      <c r="G579" s="126">
        <f>SUM(G580:G589)</f>
        <v>1684300.04</v>
      </c>
      <c r="H579" s="126">
        <f>SUM(H580:H589)</f>
        <v>1670000</v>
      </c>
      <c r="I579" s="126">
        <f>SUM(I580:I589)</f>
        <v>1670000</v>
      </c>
    </row>
    <row r="580" spans="2:9" ht="12.75">
      <c r="B580" s="21"/>
      <c r="C580" s="11"/>
      <c r="D580" s="26">
        <v>111</v>
      </c>
      <c r="E580" s="110">
        <f>E445+E434+E381</f>
        <v>0</v>
      </c>
      <c r="F580" s="110">
        <f>F445+F434+F381</f>
        <v>0</v>
      </c>
      <c r="G580" s="110">
        <f>G445+G434+G381</f>
        <v>0</v>
      </c>
      <c r="H580" s="110">
        <f>H445+H434+H381</f>
        <v>0</v>
      </c>
      <c r="I580" s="110">
        <f>I445+I434+I381</f>
        <v>0</v>
      </c>
    </row>
    <row r="581" spans="2:9" ht="12.75">
      <c r="B581" s="21"/>
      <c r="C581" s="11"/>
      <c r="D581" s="26">
        <v>112</v>
      </c>
      <c r="E581" s="110"/>
      <c r="F581" s="110"/>
      <c r="G581" s="110"/>
      <c r="H581" s="110"/>
      <c r="I581" s="110"/>
    </row>
    <row r="582" spans="2:9" ht="12.75">
      <c r="B582" s="21"/>
      <c r="C582" s="11"/>
      <c r="D582" s="26">
        <v>119</v>
      </c>
      <c r="E582" s="110">
        <f>E446+E435+E382</f>
        <v>0</v>
      </c>
      <c r="F582" s="110">
        <f>F446+F435+F382</f>
        <v>0</v>
      </c>
      <c r="G582" s="110">
        <f>G446+G435+G382</f>
        <v>0</v>
      </c>
      <c r="H582" s="110">
        <f>H446+H435+H382</f>
        <v>0</v>
      </c>
      <c r="I582" s="110">
        <f>I446+I435+I382</f>
        <v>0</v>
      </c>
    </row>
    <row r="583" spans="2:9" ht="12.75">
      <c r="B583" s="21"/>
      <c r="C583" s="11"/>
      <c r="D583" s="26">
        <v>243</v>
      </c>
      <c r="E583" s="110">
        <f>E447</f>
        <v>0</v>
      </c>
      <c r="F583" s="110">
        <f>F447</f>
        <v>0</v>
      </c>
      <c r="G583" s="110">
        <f>G447</f>
        <v>0</v>
      </c>
      <c r="H583" s="110">
        <f>H447</f>
        <v>0</v>
      </c>
      <c r="I583" s="110">
        <f>I447</f>
        <v>0</v>
      </c>
    </row>
    <row r="584" spans="2:9" ht="12.75">
      <c r="B584" s="21"/>
      <c r="C584" s="11"/>
      <c r="D584" s="26">
        <v>244</v>
      </c>
      <c r="E584" s="110">
        <f>E476+E465+E451+E436+E384</f>
        <v>1684300.04</v>
      </c>
      <c r="F584" s="110">
        <f>F476+F465+F451+F436+F384</f>
        <v>0</v>
      </c>
      <c r="G584" s="110">
        <f>G476+G465+G451+G436+G384</f>
        <v>1684300.04</v>
      </c>
      <c r="H584" s="110">
        <f>H476+H465+H451+H436+H384</f>
        <v>1670000</v>
      </c>
      <c r="I584" s="110">
        <f>I476+I465+I451+I436+I384</f>
        <v>1670000</v>
      </c>
    </row>
    <row r="585" spans="2:9" ht="12.75">
      <c r="B585" s="21"/>
      <c r="C585" s="11"/>
      <c r="D585" s="26">
        <v>247</v>
      </c>
      <c r="E585" s="110"/>
      <c r="F585" s="110"/>
      <c r="G585" s="110"/>
      <c r="H585" s="110"/>
      <c r="I585" s="110"/>
    </row>
    <row r="586" spans="2:9" ht="12.75">
      <c r="B586" s="21"/>
      <c r="C586" s="11"/>
      <c r="D586" s="26">
        <v>321</v>
      </c>
      <c r="E586" s="110"/>
      <c r="F586" s="110"/>
      <c r="G586" s="110"/>
      <c r="H586" s="110"/>
      <c r="I586" s="110"/>
    </row>
    <row r="587" spans="2:9" ht="12.75">
      <c r="B587" s="21"/>
      <c r="C587" s="11"/>
      <c r="D587" s="26">
        <v>851</v>
      </c>
      <c r="E587" s="110">
        <f aca="true" t="shared" si="31" ref="E587:I589">E461</f>
        <v>0</v>
      </c>
      <c r="F587" s="110">
        <f t="shared" si="31"/>
        <v>0</v>
      </c>
      <c r="G587" s="110">
        <f t="shared" si="31"/>
        <v>0</v>
      </c>
      <c r="H587" s="110">
        <f t="shared" si="31"/>
        <v>0</v>
      </c>
      <c r="I587" s="110">
        <f t="shared" si="31"/>
        <v>0</v>
      </c>
    </row>
    <row r="588" spans="2:9" ht="12.75">
      <c r="B588" s="21"/>
      <c r="C588" s="11"/>
      <c r="D588" s="26">
        <v>852</v>
      </c>
      <c r="E588" s="110">
        <f t="shared" si="31"/>
        <v>0</v>
      </c>
      <c r="F588" s="110">
        <f t="shared" si="31"/>
        <v>0</v>
      </c>
      <c r="G588" s="110">
        <f t="shared" si="31"/>
        <v>0</v>
      </c>
      <c r="H588" s="110">
        <f t="shared" si="31"/>
        <v>0</v>
      </c>
      <c r="I588" s="110">
        <f t="shared" si="31"/>
        <v>0</v>
      </c>
    </row>
    <row r="589" spans="2:9" ht="12.75">
      <c r="B589" s="21"/>
      <c r="C589" s="11"/>
      <c r="D589" s="26">
        <v>853</v>
      </c>
      <c r="E589" s="110">
        <f t="shared" si="31"/>
        <v>0</v>
      </c>
      <c r="F589" s="110">
        <f t="shared" si="31"/>
        <v>0</v>
      </c>
      <c r="G589" s="110">
        <f t="shared" si="31"/>
        <v>0</v>
      </c>
      <c r="H589" s="110">
        <f t="shared" si="31"/>
        <v>0</v>
      </c>
      <c r="I589" s="110">
        <f t="shared" si="31"/>
        <v>0</v>
      </c>
    </row>
    <row r="590" spans="2:9" ht="12.75">
      <c r="B590" s="21"/>
      <c r="C590" s="39"/>
      <c r="D590" s="41" t="s">
        <v>58</v>
      </c>
      <c r="E590" s="126">
        <f>SUM(E591:E595)</f>
        <v>0</v>
      </c>
      <c r="F590" s="126">
        <f>SUM(F591:F595)</f>
        <v>0</v>
      </c>
      <c r="G590" s="126">
        <f>SUM(G591:G595)</f>
        <v>0</v>
      </c>
      <c r="H590" s="126">
        <f>SUM(H591:H595)</f>
        <v>5000</v>
      </c>
      <c r="I590" s="126">
        <f>SUM(I591:I595)</f>
        <v>52800</v>
      </c>
    </row>
    <row r="591" spans="2:9" ht="12.75">
      <c r="B591" s="21"/>
      <c r="C591" s="11"/>
      <c r="D591" s="26">
        <v>111</v>
      </c>
      <c r="E591" s="110"/>
      <c r="F591" s="110"/>
      <c r="G591" s="110"/>
      <c r="H591" s="110"/>
      <c r="I591" s="110"/>
    </row>
    <row r="592" spans="2:9" ht="12.75">
      <c r="B592" s="21"/>
      <c r="C592" s="11"/>
      <c r="D592" s="26">
        <v>113</v>
      </c>
      <c r="E592" s="110"/>
      <c r="F592" s="110"/>
      <c r="G592" s="110"/>
      <c r="H592" s="110"/>
      <c r="I592" s="110"/>
    </row>
    <row r="593" spans="2:9" ht="12.75">
      <c r="B593" s="21"/>
      <c r="C593" s="11"/>
      <c r="D593" s="26">
        <v>119</v>
      </c>
      <c r="E593" s="110"/>
      <c r="F593" s="110"/>
      <c r="G593" s="110"/>
      <c r="H593" s="110"/>
      <c r="I593" s="110"/>
    </row>
    <row r="594" spans="3:9" ht="12.75">
      <c r="C594" s="11"/>
      <c r="D594" s="26">
        <v>243</v>
      </c>
      <c r="E594" s="110">
        <f>E267+E222+E303+E310+E161+E339+E359</f>
        <v>0</v>
      </c>
      <c r="F594" s="110">
        <f>F267+F222+F303+F310+F161+F339+F359</f>
        <v>0</v>
      </c>
      <c r="G594" s="110">
        <f>G267+G222+G303+G310+G161+G339+G359</f>
        <v>0</v>
      </c>
      <c r="H594" s="110">
        <f>H267+H222+H303+H310+H161+H339+H359</f>
        <v>0</v>
      </c>
      <c r="I594" s="110">
        <f>I267+I222+I303+I310+I161+I339+I359</f>
        <v>0</v>
      </c>
    </row>
    <row r="595" spans="3:9" ht="12.75">
      <c r="C595" s="11"/>
      <c r="D595" s="26">
        <v>244</v>
      </c>
      <c r="E595" s="110">
        <f>E272+E354+E319+E331+E233+E373+E403</f>
        <v>0</v>
      </c>
      <c r="F595" s="110">
        <f>F272+F354+F319+F331+F233+F373+F403</f>
        <v>0</v>
      </c>
      <c r="G595" s="110">
        <f>G272+G354+G319+G331+G233+G373+G403</f>
        <v>0</v>
      </c>
      <c r="H595" s="110">
        <f>H272+H354+H319+H331+H233+H373+H403</f>
        <v>5000</v>
      </c>
      <c r="I595" s="110">
        <f>I272+I354+I319+I331+I233+I373+I403</f>
        <v>52800</v>
      </c>
    </row>
    <row r="596" spans="2:9" ht="12.75">
      <c r="B596" s="21"/>
      <c r="C596" s="39"/>
      <c r="D596" s="41" t="s">
        <v>268</v>
      </c>
      <c r="E596" s="126">
        <f>SUM(E597:E599)</f>
        <v>0</v>
      </c>
      <c r="F596" s="126">
        <f>SUM(F597:F599)</f>
        <v>0</v>
      </c>
      <c r="G596" s="126">
        <f>SUM(G597:G599)</f>
        <v>0</v>
      </c>
      <c r="H596" s="126">
        <f>SUM(H597:H599)</f>
        <v>0</v>
      </c>
      <c r="I596" s="126">
        <f>SUM(I597:I599)</f>
        <v>0</v>
      </c>
    </row>
    <row r="597" spans="2:9" ht="12.75">
      <c r="B597" s="21"/>
      <c r="C597" s="11"/>
      <c r="D597" s="26"/>
      <c r="E597" s="110"/>
      <c r="F597" s="110"/>
      <c r="G597" s="110"/>
      <c r="H597" s="110"/>
      <c r="I597" s="110"/>
    </row>
    <row r="598" spans="2:9" ht="12.75">
      <c r="B598" s="21"/>
      <c r="C598" s="11"/>
      <c r="D598" s="26">
        <v>407</v>
      </c>
      <c r="E598" s="110">
        <f>E430</f>
        <v>0</v>
      </c>
      <c r="F598" s="110">
        <f>F430</f>
        <v>0</v>
      </c>
      <c r="G598" s="110">
        <f>G430</f>
        <v>0</v>
      </c>
      <c r="H598" s="110">
        <f>H430</f>
        <v>0</v>
      </c>
      <c r="I598" s="110">
        <f>I430</f>
        <v>0</v>
      </c>
    </row>
    <row r="599" spans="2:9" ht="12.75">
      <c r="B599" s="21"/>
      <c r="C599" s="11"/>
      <c r="D599" s="26"/>
      <c r="E599" s="110"/>
      <c r="F599" s="110"/>
      <c r="G599" s="110"/>
      <c r="H599" s="110"/>
      <c r="I599" s="110"/>
    </row>
    <row r="600" spans="3:9" ht="12.75">
      <c r="C600" s="38"/>
      <c r="D600" s="45" t="s">
        <v>57</v>
      </c>
      <c r="E600" s="111">
        <f>E568+E590+E579+E596</f>
        <v>22399300.04</v>
      </c>
      <c r="F600" s="111">
        <f>F568+F590+F579+F596</f>
        <v>0</v>
      </c>
      <c r="G600" s="111">
        <f>G568+G590+G579+G596</f>
        <v>22399300.04</v>
      </c>
      <c r="H600" s="111">
        <f>H568+H590+H579+H596</f>
        <v>24462000</v>
      </c>
      <c r="I600" s="111">
        <f>I568+I590+I579+I596</f>
        <v>25558696</v>
      </c>
    </row>
    <row r="601" spans="5:9" ht="12.75">
      <c r="E601" s="115"/>
      <c r="F601" s="115"/>
      <c r="G601" s="115"/>
      <c r="H601" s="115"/>
      <c r="I601" s="115"/>
    </row>
    <row r="602" spans="2:9" s="4" customFormat="1" ht="12.75">
      <c r="B602" s="15"/>
      <c r="C602" s="8"/>
      <c r="D602" s="37"/>
      <c r="E602" s="123"/>
      <c r="F602" s="123"/>
      <c r="G602" s="123"/>
      <c r="H602" s="123"/>
      <c r="I602" s="123"/>
    </row>
    <row r="603" spans="2:9" s="4" customFormat="1" ht="17.25">
      <c r="B603" s="15"/>
      <c r="C603" s="8"/>
      <c r="D603" s="56" t="s">
        <v>69</v>
      </c>
      <c r="E603" s="123"/>
      <c r="F603" s="123"/>
      <c r="G603" s="123"/>
      <c r="H603" s="123"/>
      <c r="I603" s="123"/>
    </row>
    <row r="604" spans="2:9" s="4" customFormat="1" ht="12.75">
      <c r="B604" s="15"/>
      <c r="C604" s="8"/>
      <c r="E604" s="115"/>
      <c r="F604" s="115"/>
      <c r="G604" s="115"/>
      <c r="H604" s="115"/>
      <c r="I604" s="115"/>
    </row>
    <row r="605" spans="2:4" s="4" customFormat="1" ht="15">
      <c r="B605" s="15"/>
      <c r="C605" s="8"/>
      <c r="D605" s="160" t="s">
        <v>188</v>
      </c>
    </row>
    <row r="606" spans="2:9" s="55" customFormat="1" ht="13.5">
      <c r="B606" s="89"/>
      <c r="C606" s="89"/>
      <c r="D606" s="47"/>
      <c r="E606" s="139"/>
      <c r="F606" s="139"/>
      <c r="G606" s="139"/>
      <c r="H606" s="139"/>
      <c r="I606" s="139"/>
    </row>
    <row r="607" spans="2:9" s="55" customFormat="1" ht="13.5">
      <c r="B607" s="89"/>
      <c r="C607" s="54"/>
      <c r="D607" s="48" t="s">
        <v>173</v>
      </c>
      <c r="E607" s="128">
        <f>E432</f>
        <v>14300.04</v>
      </c>
      <c r="F607" s="128">
        <f>F432</f>
        <v>0</v>
      </c>
      <c r="G607" s="128">
        <f>G432</f>
        <v>14300.04</v>
      </c>
      <c r="H607" s="128">
        <f>H432</f>
        <v>0</v>
      </c>
      <c r="I607" s="128">
        <f>I432</f>
        <v>0</v>
      </c>
    </row>
    <row r="608" spans="2:9" s="55" customFormat="1" ht="13.5">
      <c r="B608" s="89"/>
      <c r="C608" s="54"/>
      <c r="D608" s="4"/>
      <c r="E608" s="127"/>
      <c r="F608" s="127"/>
      <c r="G608" s="127"/>
      <c r="H608" s="127"/>
      <c r="I608" s="127"/>
    </row>
    <row r="609" spans="2:9" s="55" customFormat="1" ht="13.5">
      <c r="B609" s="89"/>
      <c r="C609" s="54"/>
      <c r="D609" s="48" t="s">
        <v>186</v>
      </c>
      <c r="E609" s="128">
        <f>E610+E614+E613</f>
        <v>22385000</v>
      </c>
      <c r="F609" s="128">
        <f>F610+F614+F613</f>
        <v>0</v>
      </c>
      <c r="G609" s="128">
        <f>G610+G614+G613</f>
        <v>22385000</v>
      </c>
      <c r="H609" s="128">
        <f>H610+H614+H613</f>
        <v>24462000</v>
      </c>
      <c r="I609" s="128">
        <f>I610+I614+I613</f>
        <v>25558696</v>
      </c>
    </row>
    <row r="610" spans="2:9" s="55" customFormat="1" ht="13.5">
      <c r="B610" s="89"/>
      <c r="C610" s="54"/>
      <c r="D610" s="49" t="s">
        <v>171</v>
      </c>
      <c r="E610" s="129">
        <f>E611+E612</f>
        <v>22385000</v>
      </c>
      <c r="F610" s="129">
        <f>F611+F612</f>
        <v>0</v>
      </c>
      <c r="G610" s="129">
        <f>E610-F610</f>
        <v>22385000</v>
      </c>
      <c r="H610" s="129">
        <f>H611+H612</f>
        <v>24457000</v>
      </c>
      <c r="I610" s="129">
        <f>I611+I612</f>
        <v>25505896</v>
      </c>
    </row>
    <row r="611" spans="2:9" s="55" customFormat="1" ht="13.5">
      <c r="B611" s="89"/>
      <c r="C611" s="54"/>
      <c r="D611" s="50" t="s">
        <v>343</v>
      </c>
      <c r="E611" s="130">
        <f>E427+E429</f>
        <v>20715000</v>
      </c>
      <c r="F611" s="130">
        <f>F427+F429</f>
        <v>0</v>
      </c>
      <c r="G611" s="130">
        <f>G427+G429</f>
        <v>20715000</v>
      </c>
      <c r="H611" s="130">
        <f>H427+H429</f>
        <v>22787000</v>
      </c>
      <c r="I611" s="130">
        <f>I427+I429</f>
        <v>23835896</v>
      </c>
    </row>
    <row r="612" spans="2:9" s="55" customFormat="1" ht="27">
      <c r="B612" s="89"/>
      <c r="C612" s="54"/>
      <c r="D612" s="51" t="s">
        <v>283</v>
      </c>
      <c r="E612" s="130">
        <f>E443</f>
        <v>1670000</v>
      </c>
      <c r="F612" s="130">
        <f>F443</f>
        <v>0</v>
      </c>
      <c r="G612" s="130">
        <f>E612-F612</f>
        <v>1670000</v>
      </c>
      <c r="H612" s="130">
        <f>H443</f>
        <v>1670000</v>
      </c>
      <c r="I612" s="130">
        <f>I443</f>
        <v>1670000</v>
      </c>
    </row>
    <row r="613" spans="2:9" s="55" customFormat="1" ht="15.75" customHeight="1">
      <c r="B613" s="89"/>
      <c r="C613" s="54"/>
      <c r="D613" s="49" t="s">
        <v>172</v>
      </c>
      <c r="E613" s="129">
        <f>E474</f>
        <v>0</v>
      </c>
      <c r="F613" s="129">
        <f>F474</f>
        <v>0</v>
      </c>
      <c r="G613" s="129">
        <f>E613-F613</f>
        <v>0</v>
      </c>
      <c r="H613" s="129">
        <f>H474</f>
        <v>0</v>
      </c>
      <c r="I613" s="129">
        <f>I474</f>
        <v>0</v>
      </c>
    </row>
    <row r="614" spans="2:9" s="55" customFormat="1" ht="15.75" customHeight="1">
      <c r="B614" s="89"/>
      <c r="C614" s="54"/>
      <c r="D614" s="49" t="s">
        <v>258</v>
      </c>
      <c r="E614" s="129">
        <f>SUM(E615:E617)</f>
        <v>0</v>
      </c>
      <c r="F614" s="129">
        <f>SUM(F615:F617)</f>
        <v>0</v>
      </c>
      <c r="G614" s="129">
        <f>SUM(G615:G617)</f>
        <v>0</v>
      </c>
      <c r="H614" s="129">
        <f>SUM(H615:H617)</f>
        <v>5000</v>
      </c>
      <c r="I614" s="129">
        <f>SUM(I615:I617)</f>
        <v>52800</v>
      </c>
    </row>
    <row r="615" spans="2:9" s="55" customFormat="1" ht="16.5" customHeight="1">
      <c r="B615" s="95"/>
      <c r="D615" s="178" t="s">
        <v>259</v>
      </c>
      <c r="E615" s="145">
        <f>E428</f>
        <v>0</v>
      </c>
      <c r="F615" s="145">
        <f>F428</f>
        <v>0</v>
      </c>
      <c r="G615" s="145">
        <f>G428</f>
        <v>0</v>
      </c>
      <c r="H615" s="145">
        <f>H428</f>
        <v>5000</v>
      </c>
      <c r="I615" s="145">
        <f>I428</f>
        <v>52800</v>
      </c>
    </row>
    <row r="616" spans="2:9" s="55" customFormat="1" ht="16.5" customHeight="1">
      <c r="B616" s="95"/>
      <c r="D616" s="178" t="s">
        <v>261</v>
      </c>
      <c r="E616" s="145">
        <f>E430</f>
        <v>0</v>
      </c>
      <c r="F616" s="145">
        <f>F430</f>
        <v>0</v>
      </c>
      <c r="G616" s="145">
        <f>G430</f>
        <v>0</v>
      </c>
      <c r="H616" s="145">
        <f>H430</f>
        <v>0</v>
      </c>
      <c r="I616" s="145">
        <f>I430</f>
        <v>0</v>
      </c>
    </row>
    <row r="617" spans="2:9" s="55" customFormat="1" ht="16.5" customHeight="1">
      <c r="B617" s="95"/>
      <c r="D617" s="178" t="s">
        <v>396</v>
      </c>
      <c r="E617" s="145">
        <f>E475+E379</f>
        <v>0</v>
      </c>
      <c r="F617" s="145">
        <f>F475+F379</f>
        <v>0</v>
      </c>
      <c r="G617" s="145">
        <f>G475+G379</f>
        <v>0</v>
      </c>
      <c r="H617" s="145">
        <f>H475+H379</f>
        <v>0</v>
      </c>
      <c r="I617" s="145">
        <f>I475+I379</f>
        <v>0</v>
      </c>
    </row>
    <row r="618" spans="2:9" s="55" customFormat="1" ht="13.5">
      <c r="B618" s="89"/>
      <c r="C618" s="54"/>
      <c r="D618" s="47"/>
      <c r="E618" s="127"/>
      <c r="F618" s="127"/>
      <c r="G618" s="127"/>
      <c r="H618" s="127"/>
      <c r="I618" s="127"/>
    </row>
    <row r="619" spans="2:9" s="55" customFormat="1" ht="13.5">
      <c r="B619" s="89"/>
      <c r="C619" s="54"/>
      <c r="D619" s="48" t="s">
        <v>185</v>
      </c>
      <c r="E619" s="128">
        <f>E640+E660+E679+E672</f>
        <v>22399300.04</v>
      </c>
      <c r="F619" s="128">
        <f>F640+F660+F679+F672</f>
        <v>0</v>
      </c>
      <c r="G619" s="128">
        <f>G640+G660+G679+G672</f>
        <v>22399300.04</v>
      </c>
      <c r="H619" s="128">
        <f>H640+H660+H679+H672</f>
        <v>24462000</v>
      </c>
      <c r="I619" s="128">
        <f>I640+I660+I679+I672</f>
        <v>25558696</v>
      </c>
    </row>
    <row r="620" spans="2:9" s="55" customFormat="1" ht="13.5">
      <c r="B620" s="89"/>
      <c r="C620" s="54"/>
      <c r="D620" s="53" t="s">
        <v>178</v>
      </c>
      <c r="E620" s="131">
        <f>E621+E622+E623+E624</f>
        <v>16796000</v>
      </c>
      <c r="F620" s="131">
        <f>F621+F622+F623+F624</f>
        <v>0</v>
      </c>
      <c r="G620" s="131">
        <f>G621+G622+G623+G624</f>
        <v>16796000</v>
      </c>
      <c r="H620" s="131">
        <f>H621+H622+H623+H624</f>
        <v>18853000</v>
      </c>
      <c r="I620" s="131">
        <f>I621+I622+I623+I624</f>
        <v>19738000</v>
      </c>
    </row>
    <row r="621" spans="2:9" s="55" customFormat="1" ht="13.5">
      <c r="B621" s="89"/>
      <c r="C621" s="54"/>
      <c r="D621" s="146" t="s">
        <v>174</v>
      </c>
      <c r="E621" s="130">
        <f>E642+E662+E681</f>
        <v>12900000</v>
      </c>
      <c r="F621" s="130">
        <f>F642+F662+F681</f>
        <v>0</v>
      </c>
      <c r="G621" s="130">
        <f>G642+G662+G681</f>
        <v>12900000</v>
      </c>
      <c r="H621" s="130">
        <f>H642+H662+H681</f>
        <v>14480000</v>
      </c>
      <c r="I621" s="130">
        <f>I642+I662+I681</f>
        <v>15160000</v>
      </c>
    </row>
    <row r="622" spans="2:9" s="55" customFormat="1" ht="13.5">
      <c r="B622" s="89"/>
      <c r="C622" s="54"/>
      <c r="D622" s="146" t="s">
        <v>175</v>
      </c>
      <c r="E622" s="130">
        <f>E643+E682</f>
        <v>0</v>
      </c>
      <c r="F622" s="130">
        <f>F643+F682</f>
        <v>0</v>
      </c>
      <c r="G622" s="130">
        <f>G643+G682</f>
        <v>0</v>
      </c>
      <c r="H622" s="130">
        <f>H643+H682</f>
        <v>0</v>
      </c>
      <c r="I622" s="130">
        <f>I643+I682</f>
        <v>0</v>
      </c>
    </row>
    <row r="623" spans="2:9" s="55" customFormat="1" ht="13.5">
      <c r="B623" s="89"/>
      <c r="C623" s="54"/>
      <c r="D623" s="146" t="s">
        <v>176</v>
      </c>
      <c r="E623" s="130">
        <f>E664+E644</f>
        <v>0</v>
      </c>
      <c r="F623" s="130">
        <f>F664+F644</f>
        <v>0</v>
      </c>
      <c r="G623" s="130">
        <f>G664+G644</f>
        <v>0</v>
      </c>
      <c r="H623" s="130">
        <f>H664+H644</f>
        <v>0</v>
      </c>
      <c r="I623" s="130">
        <f>I664+I644</f>
        <v>0</v>
      </c>
    </row>
    <row r="624" spans="2:9" s="55" customFormat="1" ht="13.5">
      <c r="B624" s="89"/>
      <c r="C624" s="54"/>
      <c r="D624" s="146" t="s">
        <v>177</v>
      </c>
      <c r="E624" s="130">
        <f>E645+E665+E684</f>
        <v>3896000</v>
      </c>
      <c r="F624" s="130">
        <f>F645+F665+F684</f>
        <v>0</v>
      </c>
      <c r="G624" s="130">
        <f>G645+G665+G684</f>
        <v>3896000</v>
      </c>
      <c r="H624" s="130">
        <f>H645+H665+H684</f>
        <v>4373000</v>
      </c>
      <c r="I624" s="130">
        <f>I645+I665+I684</f>
        <v>4578000</v>
      </c>
    </row>
    <row r="625" spans="2:9" s="55" customFormat="1" ht="13.5">
      <c r="B625" s="89"/>
      <c r="C625" s="54"/>
      <c r="D625" s="53" t="s">
        <v>220</v>
      </c>
      <c r="E625" s="131">
        <f>E626+E627</f>
        <v>0</v>
      </c>
      <c r="F625" s="131">
        <f>F626+F627</f>
        <v>0</v>
      </c>
      <c r="G625" s="131">
        <f>G626+G627</f>
        <v>0</v>
      </c>
      <c r="H625" s="131">
        <f>H626+H627</f>
        <v>0</v>
      </c>
      <c r="I625" s="131">
        <f>I626+I627</f>
        <v>0</v>
      </c>
    </row>
    <row r="626" spans="2:9" s="55" customFormat="1" ht="13.5">
      <c r="B626" s="89"/>
      <c r="C626" s="54"/>
      <c r="D626" s="144" t="s">
        <v>221</v>
      </c>
      <c r="E626" s="145">
        <f>E647</f>
        <v>0</v>
      </c>
      <c r="F626" s="145">
        <f>F647</f>
        <v>0</v>
      </c>
      <c r="G626" s="145">
        <f>G647</f>
        <v>0</v>
      </c>
      <c r="H626" s="145">
        <f>H647</f>
        <v>0</v>
      </c>
      <c r="I626" s="145">
        <f>I647</f>
        <v>0</v>
      </c>
    </row>
    <row r="627" spans="2:9" s="55" customFormat="1" ht="13.5">
      <c r="B627" s="89"/>
      <c r="C627" s="54"/>
      <c r="D627" s="143"/>
      <c r="E627" s="145"/>
      <c r="F627" s="145"/>
      <c r="G627" s="145"/>
      <c r="H627" s="145">
        <f>H545</f>
        <v>0</v>
      </c>
      <c r="I627" s="145">
        <f>I545</f>
        <v>0</v>
      </c>
    </row>
    <row r="628" spans="2:9" s="55" customFormat="1" ht="13.5">
      <c r="B628" s="89"/>
      <c r="C628" s="54"/>
      <c r="D628" s="53" t="s">
        <v>179</v>
      </c>
      <c r="E628" s="131">
        <f>E629+E630+E631</f>
        <v>47300</v>
      </c>
      <c r="F628" s="131">
        <f>F629+F630+F631</f>
        <v>0</v>
      </c>
      <c r="G628" s="131">
        <f>G629+G630+G631</f>
        <v>47300</v>
      </c>
      <c r="H628" s="131">
        <f>H629+H630+H631</f>
        <v>47300</v>
      </c>
      <c r="I628" s="131">
        <f>I629+I630+I631</f>
        <v>47300</v>
      </c>
    </row>
    <row r="629" spans="2:9" s="55" customFormat="1" ht="13.5">
      <c r="B629" s="89"/>
      <c r="C629" s="54"/>
      <c r="D629" s="146" t="s">
        <v>180</v>
      </c>
      <c r="E629" s="130">
        <f aca="true" t="shared" si="32" ref="E629:I631">E650+E686</f>
        <v>42300</v>
      </c>
      <c r="F629" s="130">
        <f t="shared" si="32"/>
        <v>0</v>
      </c>
      <c r="G629" s="130">
        <f t="shared" si="32"/>
        <v>42300</v>
      </c>
      <c r="H629" s="130">
        <f t="shared" si="32"/>
        <v>42300</v>
      </c>
      <c r="I629" s="130">
        <f t="shared" si="32"/>
        <v>42300</v>
      </c>
    </row>
    <row r="630" spans="2:9" s="55" customFormat="1" ht="13.5">
      <c r="B630" s="89"/>
      <c r="C630" s="54"/>
      <c r="D630" s="146" t="s">
        <v>181</v>
      </c>
      <c r="E630" s="130">
        <f t="shared" si="32"/>
        <v>0</v>
      </c>
      <c r="F630" s="130">
        <f t="shared" si="32"/>
        <v>0</v>
      </c>
      <c r="G630" s="130">
        <f t="shared" si="32"/>
        <v>0</v>
      </c>
      <c r="H630" s="130">
        <f t="shared" si="32"/>
        <v>0</v>
      </c>
      <c r="I630" s="130">
        <f t="shared" si="32"/>
        <v>0</v>
      </c>
    </row>
    <row r="631" spans="2:9" s="55" customFormat="1" ht="13.5">
      <c r="B631" s="89"/>
      <c r="C631" s="54"/>
      <c r="D631" s="146" t="s">
        <v>182</v>
      </c>
      <c r="E631" s="130">
        <f t="shared" si="32"/>
        <v>5000</v>
      </c>
      <c r="F631" s="130">
        <f t="shared" si="32"/>
        <v>0</v>
      </c>
      <c r="G631" s="130">
        <f t="shared" si="32"/>
        <v>5000</v>
      </c>
      <c r="H631" s="130">
        <f t="shared" si="32"/>
        <v>5000</v>
      </c>
      <c r="I631" s="130">
        <f t="shared" si="32"/>
        <v>5000</v>
      </c>
    </row>
    <row r="632" spans="2:9" s="55" customFormat="1" ht="13.5">
      <c r="B632" s="89"/>
      <c r="C632" s="54"/>
      <c r="D632" s="53" t="s">
        <v>289</v>
      </c>
      <c r="E632" s="131">
        <f>SUM(E633:E636)</f>
        <v>5556000.04</v>
      </c>
      <c r="F632" s="131">
        <f>SUM(F633:F636)</f>
        <v>0</v>
      </c>
      <c r="G632" s="131">
        <f>SUM(G633:G636)</f>
        <v>5556000.04</v>
      </c>
      <c r="H632" s="131">
        <f>SUM(H633:H636)</f>
        <v>5561700</v>
      </c>
      <c r="I632" s="131">
        <f>SUM(I633:I636)</f>
        <v>5773396</v>
      </c>
    </row>
    <row r="633" spans="2:9" s="55" customFormat="1" ht="13.5">
      <c r="B633" s="89"/>
      <c r="C633" s="54"/>
      <c r="D633" s="144" t="s">
        <v>183</v>
      </c>
      <c r="E633" s="145">
        <f aca="true" t="shared" si="33" ref="E633:I634">E654+E667+E690</f>
        <v>0</v>
      </c>
      <c r="F633" s="145">
        <f t="shared" si="33"/>
        <v>0</v>
      </c>
      <c r="G633" s="145">
        <f t="shared" si="33"/>
        <v>0</v>
      </c>
      <c r="H633" s="145">
        <f t="shared" si="33"/>
        <v>0</v>
      </c>
      <c r="I633" s="145">
        <f t="shared" si="33"/>
        <v>0</v>
      </c>
    </row>
    <row r="634" spans="2:9" s="55" customFormat="1" ht="13.5">
      <c r="B634" s="89"/>
      <c r="C634" s="54"/>
      <c r="D634" s="144" t="s">
        <v>184</v>
      </c>
      <c r="E634" s="145">
        <f t="shared" si="33"/>
        <v>4274600.04</v>
      </c>
      <c r="F634" s="145">
        <f t="shared" si="33"/>
        <v>0</v>
      </c>
      <c r="G634" s="145">
        <f t="shared" si="33"/>
        <v>4274600.04</v>
      </c>
      <c r="H634" s="145">
        <f t="shared" si="33"/>
        <v>4280300</v>
      </c>
      <c r="I634" s="145">
        <f t="shared" si="33"/>
        <v>4426921</v>
      </c>
    </row>
    <row r="635" spans="2:9" s="55" customFormat="1" ht="13.5">
      <c r="B635" s="89"/>
      <c r="C635" s="54"/>
      <c r="D635" s="144" t="s">
        <v>288</v>
      </c>
      <c r="E635" s="145">
        <f>E656+E692</f>
        <v>1281400</v>
      </c>
      <c r="F635" s="145">
        <f>F656+F692</f>
        <v>0</v>
      </c>
      <c r="G635" s="145">
        <f>G656+G692</f>
        <v>1281400</v>
      </c>
      <c r="H635" s="145">
        <f>H656+H692</f>
        <v>1281400</v>
      </c>
      <c r="I635" s="145">
        <f>I656+I692</f>
        <v>1346475</v>
      </c>
    </row>
    <row r="636" spans="2:9" s="55" customFormat="1" ht="13.5">
      <c r="B636" s="89"/>
      <c r="C636" s="54"/>
      <c r="D636" s="144" t="s">
        <v>287</v>
      </c>
      <c r="E636" s="145">
        <f>E674</f>
        <v>0</v>
      </c>
      <c r="F636" s="145">
        <f>F674</f>
        <v>0</v>
      </c>
      <c r="G636" s="145">
        <f>G674</f>
        <v>0</v>
      </c>
      <c r="H636" s="145">
        <f>H674</f>
        <v>0</v>
      </c>
      <c r="I636" s="145">
        <f>I674</f>
        <v>0</v>
      </c>
    </row>
    <row r="637" spans="2:9" s="55" customFormat="1" ht="15.75" customHeight="1">
      <c r="B637" s="89"/>
      <c r="C637" s="54"/>
      <c r="D637" s="163" t="s">
        <v>373</v>
      </c>
      <c r="E637" s="141">
        <f aca="true" t="shared" si="34" ref="E637:I638">E657+E669+E693+E676</f>
        <v>0</v>
      </c>
      <c r="F637" s="141">
        <f t="shared" si="34"/>
        <v>0</v>
      </c>
      <c r="G637" s="141">
        <f t="shared" si="34"/>
        <v>0</v>
      </c>
      <c r="H637" s="141">
        <f t="shared" si="34"/>
        <v>0</v>
      </c>
      <c r="I637" s="141">
        <f t="shared" si="34"/>
        <v>0</v>
      </c>
    </row>
    <row r="638" spans="2:9" s="55" customFormat="1" ht="13.5">
      <c r="B638" s="89"/>
      <c r="C638" s="54"/>
      <c r="D638" s="163" t="s">
        <v>374</v>
      </c>
      <c r="E638" s="141">
        <f t="shared" si="34"/>
        <v>5556000.04</v>
      </c>
      <c r="F638" s="141">
        <f t="shared" si="34"/>
        <v>0</v>
      </c>
      <c r="G638" s="141">
        <f t="shared" si="34"/>
        <v>5556000.04</v>
      </c>
      <c r="H638" s="141">
        <f t="shared" si="34"/>
        <v>5561700</v>
      </c>
      <c r="I638" s="141">
        <f t="shared" si="34"/>
        <v>5773396</v>
      </c>
    </row>
    <row r="639" spans="2:9" s="55" customFormat="1" ht="13.5">
      <c r="B639" s="89"/>
      <c r="C639" s="54"/>
      <c r="D639" s="47"/>
      <c r="E639" s="127"/>
      <c r="F639" s="127"/>
      <c r="G639" s="127"/>
      <c r="H639" s="127"/>
      <c r="I639" s="127"/>
    </row>
    <row r="640" spans="2:9" s="55" customFormat="1" ht="13.5">
      <c r="B640" s="89"/>
      <c r="C640" s="54"/>
      <c r="D640" s="52">
        <v>611</v>
      </c>
      <c r="E640" s="129">
        <f>E641+E649+E653+E646</f>
        <v>20715000</v>
      </c>
      <c r="F640" s="129">
        <f>F641+F649+F653+F646</f>
        <v>0</v>
      </c>
      <c r="G640" s="129">
        <f>G641+G649+G653+G646</f>
        <v>20715000</v>
      </c>
      <c r="H640" s="129">
        <f>H641+H649+H653+H646</f>
        <v>22787000</v>
      </c>
      <c r="I640" s="129">
        <f>I641+I649+I653+I646</f>
        <v>23835896</v>
      </c>
    </row>
    <row r="641" spans="2:9" s="55" customFormat="1" ht="13.5">
      <c r="B641" s="89"/>
      <c r="C641" s="54"/>
      <c r="D641" s="53" t="s">
        <v>66</v>
      </c>
      <c r="E641" s="131">
        <f>E642+E643+E644+E645</f>
        <v>16796000</v>
      </c>
      <c r="F641" s="131">
        <f>F642+F643+F644+F645</f>
        <v>0</v>
      </c>
      <c r="G641" s="131">
        <f>E641-F641</f>
        <v>16796000</v>
      </c>
      <c r="H641" s="131">
        <f>H642+H643+H644+H645</f>
        <v>18853000</v>
      </c>
      <c r="I641" s="131">
        <f>I642+I643+I644+I645</f>
        <v>19738000</v>
      </c>
    </row>
    <row r="642" spans="2:9" s="55" customFormat="1" ht="13.5">
      <c r="B642" s="89"/>
      <c r="C642" s="54"/>
      <c r="D642" s="51">
        <v>111</v>
      </c>
      <c r="E642" s="130">
        <f>E569</f>
        <v>12900000</v>
      </c>
      <c r="F642" s="130">
        <f>F569</f>
        <v>0</v>
      </c>
      <c r="G642" s="130">
        <f>E642-F642</f>
        <v>12900000</v>
      </c>
      <c r="H642" s="130">
        <f>H569</f>
        <v>14480000</v>
      </c>
      <c r="I642" s="130">
        <f>I569</f>
        <v>15160000</v>
      </c>
    </row>
    <row r="643" spans="2:9" s="55" customFormat="1" ht="13.5">
      <c r="B643" s="89"/>
      <c r="C643" s="54"/>
      <c r="D643" s="51">
        <v>112</v>
      </c>
      <c r="E643" s="130">
        <f>E570</f>
        <v>0</v>
      </c>
      <c r="F643" s="130">
        <f>F570</f>
        <v>0</v>
      </c>
      <c r="G643" s="130">
        <f>E643-F643</f>
        <v>0</v>
      </c>
      <c r="H643" s="130">
        <f>H570</f>
        <v>0</v>
      </c>
      <c r="I643" s="130">
        <f>I570</f>
        <v>0</v>
      </c>
    </row>
    <row r="644" spans="2:9" s="55" customFormat="1" ht="13.5">
      <c r="B644" s="89"/>
      <c r="C644" s="54"/>
      <c r="D644" s="51">
        <v>113</v>
      </c>
      <c r="E644" s="130">
        <f>E572</f>
        <v>0</v>
      </c>
      <c r="F644" s="130">
        <f>F572</f>
        <v>0</v>
      </c>
      <c r="G644" s="130">
        <f>E644-F644</f>
        <v>0</v>
      </c>
      <c r="H644" s="130">
        <f>H572</f>
        <v>0</v>
      </c>
      <c r="I644" s="130">
        <f>I572</f>
        <v>0</v>
      </c>
    </row>
    <row r="645" spans="2:9" s="55" customFormat="1" ht="13.5">
      <c r="B645" s="89"/>
      <c r="C645" s="54"/>
      <c r="D645" s="51">
        <v>119</v>
      </c>
      <c r="E645" s="130">
        <f>E571</f>
        <v>3896000</v>
      </c>
      <c r="F645" s="130">
        <f>F571</f>
        <v>0</v>
      </c>
      <c r="G645" s="130">
        <f>E645-F645</f>
        <v>3896000</v>
      </c>
      <c r="H645" s="130">
        <f>H571</f>
        <v>4373000</v>
      </c>
      <c r="I645" s="130">
        <f>I571</f>
        <v>4578000</v>
      </c>
    </row>
    <row r="646" spans="2:9" s="55" customFormat="1" ht="13.5">
      <c r="B646" s="89"/>
      <c r="C646" s="54"/>
      <c r="D646" s="167">
        <v>320</v>
      </c>
      <c r="E646" s="131">
        <f>E647+E648</f>
        <v>0</v>
      </c>
      <c r="F646" s="131">
        <f>F647+F648</f>
        <v>0</v>
      </c>
      <c r="G646" s="131">
        <f>G647+G648</f>
        <v>0</v>
      </c>
      <c r="H646" s="131">
        <f>H647+H648</f>
        <v>0</v>
      </c>
      <c r="I646" s="131">
        <f>I647+I648</f>
        <v>0</v>
      </c>
    </row>
    <row r="647" spans="2:9" s="55" customFormat="1" ht="13.5">
      <c r="B647" s="89"/>
      <c r="C647" s="54"/>
      <c r="D647" s="144">
        <v>321</v>
      </c>
      <c r="E647" s="145">
        <f>E575</f>
        <v>0</v>
      </c>
      <c r="F647" s="145">
        <f>F575</f>
        <v>0</v>
      </c>
      <c r="G647" s="145">
        <f>G575</f>
        <v>0</v>
      </c>
      <c r="H647" s="145">
        <f>H575</f>
        <v>0</v>
      </c>
      <c r="I647" s="145">
        <f>I575</f>
        <v>0</v>
      </c>
    </row>
    <row r="648" spans="2:9" s="55" customFormat="1" ht="13.5">
      <c r="B648" s="89"/>
      <c r="C648" s="54"/>
      <c r="D648" s="143"/>
      <c r="E648" s="145"/>
      <c r="F648" s="145"/>
      <c r="G648" s="145"/>
      <c r="H648" s="145"/>
      <c r="I648" s="145"/>
    </row>
    <row r="649" spans="2:9" s="55" customFormat="1" ht="13.5">
      <c r="B649" s="89"/>
      <c r="C649" s="54"/>
      <c r="D649" s="53" t="s">
        <v>67</v>
      </c>
      <c r="E649" s="131">
        <f>E650+E651+E652</f>
        <v>47300</v>
      </c>
      <c r="F649" s="131">
        <f>F650+F651+F652</f>
        <v>0</v>
      </c>
      <c r="G649" s="131">
        <f>E649-F649</f>
        <v>47300</v>
      </c>
      <c r="H649" s="131">
        <f>H650+H651+H652</f>
        <v>47300</v>
      </c>
      <c r="I649" s="131">
        <f>I650+I651+I652</f>
        <v>47300</v>
      </c>
    </row>
    <row r="650" spans="2:9" s="55" customFormat="1" ht="13.5">
      <c r="B650" s="89"/>
      <c r="C650" s="54"/>
      <c r="D650" s="51">
        <v>851</v>
      </c>
      <c r="E650" s="130">
        <f aca="true" t="shared" si="35" ref="E650:F652">E576</f>
        <v>42300</v>
      </c>
      <c r="F650" s="130">
        <f t="shared" si="35"/>
        <v>0</v>
      </c>
      <c r="G650" s="130">
        <f>E650-F650</f>
        <v>42300</v>
      </c>
      <c r="H650" s="130">
        <f aca="true" t="shared" si="36" ref="H650:I652">H576</f>
        <v>42300</v>
      </c>
      <c r="I650" s="130">
        <f t="shared" si="36"/>
        <v>42300</v>
      </c>
    </row>
    <row r="651" spans="2:9" s="55" customFormat="1" ht="13.5">
      <c r="B651" s="89"/>
      <c r="C651" s="54"/>
      <c r="D651" s="51">
        <v>852</v>
      </c>
      <c r="E651" s="130">
        <f t="shared" si="35"/>
        <v>0</v>
      </c>
      <c r="F651" s="130">
        <f t="shared" si="35"/>
        <v>0</v>
      </c>
      <c r="G651" s="130">
        <f>E651-F651</f>
        <v>0</v>
      </c>
      <c r="H651" s="130">
        <f t="shared" si="36"/>
        <v>0</v>
      </c>
      <c r="I651" s="130">
        <f t="shared" si="36"/>
        <v>0</v>
      </c>
    </row>
    <row r="652" spans="2:9" s="55" customFormat="1" ht="13.5">
      <c r="B652" s="89"/>
      <c r="C652" s="54"/>
      <c r="D652" s="51">
        <v>853</v>
      </c>
      <c r="E652" s="130">
        <f t="shared" si="35"/>
        <v>5000</v>
      </c>
      <c r="F652" s="130">
        <f t="shared" si="35"/>
        <v>0</v>
      </c>
      <c r="G652" s="130">
        <f>E652-F652</f>
        <v>5000</v>
      </c>
      <c r="H652" s="130">
        <f t="shared" si="36"/>
        <v>5000</v>
      </c>
      <c r="I652" s="130">
        <f t="shared" si="36"/>
        <v>5000</v>
      </c>
    </row>
    <row r="653" spans="2:9" s="55" customFormat="1" ht="13.5">
      <c r="B653" s="89"/>
      <c r="C653" s="54"/>
      <c r="D653" s="53" t="s">
        <v>286</v>
      </c>
      <c r="E653" s="131">
        <f>E654+E655+E656</f>
        <v>3871700</v>
      </c>
      <c r="F653" s="131">
        <f>F654+F655+F656</f>
        <v>0</v>
      </c>
      <c r="G653" s="131">
        <f>G654+G655+G656</f>
        <v>3871700</v>
      </c>
      <c r="H653" s="131">
        <f>H654+H655+H656</f>
        <v>3886700</v>
      </c>
      <c r="I653" s="131">
        <f>I654+I655+I656</f>
        <v>4050596</v>
      </c>
    </row>
    <row r="654" spans="2:9" s="55" customFormat="1" ht="13.5">
      <c r="B654" s="89"/>
      <c r="C654" s="54"/>
      <c r="D654" s="144">
        <v>243</v>
      </c>
      <c r="E654" s="145"/>
      <c r="F654" s="145"/>
      <c r="G654" s="145"/>
      <c r="H654" s="145"/>
      <c r="I654" s="145"/>
    </row>
    <row r="655" spans="2:9" s="55" customFormat="1" ht="13.5">
      <c r="B655" s="89"/>
      <c r="C655" s="54"/>
      <c r="D655" s="143">
        <v>244</v>
      </c>
      <c r="E655" s="145">
        <f>E573</f>
        <v>2590300</v>
      </c>
      <c r="F655" s="145">
        <f>F573</f>
        <v>0</v>
      </c>
      <c r="G655" s="145">
        <f>E655-F655</f>
        <v>2590300</v>
      </c>
      <c r="H655" s="145">
        <f>H573</f>
        <v>2605300</v>
      </c>
      <c r="I655" s="145">
        <f>I573</f>
        <v>2704121</v>
      </c>
    </row>
    <row r="656" spans="2:9" s="55" customFormat="1" ht="13.5">
      <c r="B656" s="89"/>
      <c r="C656" s="54"/>
      <c r="D656" s="143">
        <v>247</v>
      </c>
      <c r="E656" s="145">
        <f>E574</f>
        <v>1281400</v>
      </c>
      <c r="F656" s="145">
        <f>F574</f>
        <v>0</v>
      </c>
      <c r="G656" s="145">
        <f>E656-F656</f>
        <v>1281400</v>
      </c>
      <c r="H656" s="145">
        <f>H574</f>
        <v>1281400</v>
      </c>
      <c r="I656" s="145">
        <f>I574</f>
        <v>1346475</v>
      </c>
    </row>
    <row r="657" spans="2:9" s="55" customFormat="1" ht="27">
      <c r="B657" s="89"/>
      <c r="C657" s="54"/>
      <c r="D657" s="163" t="s">
        <v>375</v>
      </c>
      <c r="E657" s="141"/>
      <c r="F657" s="141"/>
      <c r="G657" s="141">
        <f>E657-F657</f>
        <v>0</v>
      </c>
      <c r="H657" s="141">
        <v>0</v>
      </c>
      <c r="I657" s="141">
        <v>0</v>
      </c>
    </row>
    <row r="658" spans="2:9" s="55" customFormat="1" ht="13.5">
      <c r="B658" s="89"/>
      <c r="C658" s="54"/>
      <c r="D658" s="163" t="s">
        <v>376</v>
      </c>
      <c r="E658" s="141">
        <f>E653-E657</f>
        <v>3871700</v>
      </c>
      <c r="F658" s="141">
        <f>F653-F657</f>
        <v>0</v>
      </c>
      <c r="G658" s="141">
        <f>G653-G657</f>
        <v>3871700</v>
      </c>
      <c r="H658" s="141">
        <f>H653-H657</f>
        <v>3886700</v>
      </c>
      <c r="I658" s="141">
        <f>I653-I657</f>
        <v>4050596</v>
      </c>
    </row>
    <row r="659" spans="2:9" s="55" customFormat="1" ht="13.5">
      <c r="B659" s="89"/>
      <c r="C659" s="54"/>
      <c r="D659" s="47"/>
      <c r="E659" s="127"/>
      <c r="F659" s="127"/>
      <c r="G659" s="127"/>
      <c r="H659" s="127"/>
      <c r="I659" s="127"/>
    </row>
    <row r="660" spans="2:9" s="55" customFormat="1" ht="13.5">
      <c r="B660" s="89"/>
      <c r="C660" s="54"/>
      <c r="D660" s="52">
        <v>612</v>
      </c>
      <c r="E660" s="129">
        <f>E661+E666</f>
        <v>0</v>
      </c>
      <c r="F660" s="129">
        <f>F661+F666</f>
        <v>0</v>
      </c>
      <c r="G660" s="129">
        <f>G661+G666</f>
        <v>0</v>
      </c>
      <c r="H660" s="129">
        <f>H661+H666</f>
        <v>5000</v>
      </c>
      <c r="I660" s="129">
        <f>I661+I666</f>
        <v>52800</v>
      </c>
    </row>
    <row r="661" spans="2:9" s="55" customFormat="1" ht="13.5">
      <c r="B661" s="89"/>
      <c r="C661" s="54"/>
      <c r="D661" s="53" t="s">
        <v>66</v>
      </c>
      <c r="E661" s="131">
        <f>E662+E664+E665</f>
        <v>0</v>
      </c>
      <c r="F661" s="131">
        <f>F662+F664+F665</f>
        <v>0</v>
      </c>
      <c r="G661" s="131">
        <f>E661-F661</f>
        <v>0</v>
      </c>
      <c r="H661" s="131">
        <f>H662+H664+H665</f>
        <v>0</v>
      </c>
      <c r="I661" s="131">
        <f>I662+I664+I665</f>
        <v>0</v>
      </c>
    </row>
    <row r="662" spans="2:9" s="55" customFormat="1" ht="13.5">
      <c r="B662" s="89"/>
      <c r="C662" s="54"/>
      <c r="D662" s="51">
        <v>111</v>
      </c>
      <c r="E662" s="130">
        <f>E591</f>
        <v>0</v>
      </c>
      <c r="F662" s="130">
        <f>F591</f>
        <v>0</v>
      </c>
      <c r="G662" s="130">
        <f>E662-F662</f>
        <v>0</v>
      </c>
      <c r="H662" s="130">
        <f>H591</f>
        <v>0</v>
      </c>
      <c r="I662" s="130">
        <f>I591</f>
        <v>0</v>
      </c>
    </row>
    <row r="663" spans="2:9" s="55" customFormat="1" ht="13.5">
      <c r="B663" s="89"/>
      <c r="C663" s="54"/>
      <c r="D663" s="51">
        <v>112</v>
      </c>
      <c r="E663" s="130">
        <v>0</v>
      </c>
      <c r="F663" s="130">
        <v>0</v>
      </c>
      <c r="G663" s="130">
        <f>E663-F663</f>
        <v>0</v>
      </c>
      <c r="H663" s="130">
        <v>0</v>
      </c>
      <c r="I663" s="130">
        <v>0</v>
      </c>
    </row>
    <row r="664" spans="2:9" s="55" customFormat="1" ht="13.5">
      <c r="B664" s="89"/>
      <c r="C664" s="54"/>
      <c r="D664" s="51">
        <v>113</v>
      </c>
      <c r="E664" s="130">
        <f>E592</f>
        <v>0</v>
      </c>
      <c r="F664" s="130">
        <f>F592</f>
        <v>0</v>
      </c>
      <c r="G664" s="130">
        <f>E664-F664</f>
        <v>0</v>
      </c>
      <c r="H664" s="130">
        <f>H592</f>
        <v>0</v>
      </c>
      <c r="I664" s="130">
        <f>I592</f>
        <v>0</v>
      </c>
    </row>
    <row r="665" spans="2:9" s="55" customFormat="1" ht="13.5">
      <c r="B665" s="89"/>
      <c r="C665" s="54"/>
      <c r="D665" s="51">
        <v>119</v>
      </c>
      <c r="E665" s="130">
        <f>E593</f>
        <v>0</v>
      </c>
      <c r="F665" s="130">
        <f>F593</f>
        <v>0</v>
      </c>
      <c r="G665" s="130">
        <f>E665-F665</f>
        <v>0</v>
      </c>
      <c r="H665" s="130">
        <f>H593</f>
        <v>0</v>
      </c>
      <c r="I665" s="130">
        <f>I593</f>
        <v>0</v>
      </c>
    </row>
    <row r="666" spans="2:9" s="55" customFormat="1" ht="13.5">
      <c r="B666" s="89"/>
      <c r="C666" s="54"/>
      <c r="D666" s="53" t="s">
        <v>170</v>
      </c>
      <c r="E666" s="131">
        <f>E667+E668</f>
        <v>0</v>
      </c>
      <c r="F666" s="131">
        <f>F667+F668</f>
        <v>0</v>
      </c>
      <c r="G666" s="131">
        <f>G667+G668</f>
        <v>0</v>
      </c>
      <c r="H666" s="131">
        <f>H667+H668</f>
        <v>5000</v>
      </c>
      <c r="I666" s="131">
        <f>I667+I668</f>
        <v>52800</v>
      </c>
    </row>
    <row r="667" spans="2:9" s="55" customFormat="1" ht="13.5">
      <c r="B667" s="89"/>
      <c r="C667" s="54"/>
      <c r="D667" s="144">
        <v>243</v>
      </c>
      <c r="E667" s="145">
        <f aca="true" t="shared" si="37" ref="E667:I668">E594</f>
        <v>0</v>
      </c>
      <c r="F667" s="145">
        <f t="shared" si="37"/>
        <v>0</v>
      </c>
      <c r="G667" s="145">
        <f t="shared" si="37"/>
        <v>0</v>
      </c>
      <c r="H667" s="145">
        <f t="shared" si="37"/>
        <v>0</v>
      </c>
      <c r="I667" s="145">
        <f t="shared" si="37"/>
        <v>0</v>
      </c>
    </row>
    <row r="668" spans="2:9" s="55" customFormat="1" ht="13.5">
      <c r="B668" s="89"/>
      <c r="C668" s="54"/>
      <c r="D668" s="144">
        <v>244</v>
      </c>
      <c r="E668" s="145">
        <f t="shared" si="37"/>
        <v>0</v>
      </c>
      <c r="F668" s="145">
        <f t="shared" si="37"/>
        <v>0</v>
      </c>
      <c r="G668" s="145">
        <f t="shared" si="37"/>
        <v>0</v>
      </c>
      <c r="H668" s="145">
        <f t="shared" si="37"/>
        <v>5000</v>
      </c>
      <c r="I668" s="145">
        <f t="shared" si="37"/>
        <v>52800</v>
      </c>
    </row>
    <row r="669" spans="2:9" s="55" customFormat="1" ht="27">
      <c r="B669" s="89"/>
      <c r="C669" s="54"/>
      <c r="D669" s="163" t="s">
        <v>378</v>
      </c>
      <c r="E669" s="141"/>
      <c r="F669" s="141"/>
      <c r="G669" s="141">
        <f>E669-F669</f>
        <v>0</v>
      </c>
      <c r="H669" s="141">
        <v>0</v>
      </c>
      <c r="I669" s="141">
        <v>0</v>
      </c>
    </row>
    <row r="670" spans="2:9" s="55" customFormat="1" ht="13.5">
      <c r="B670" s="89"/>
      <c r="C670" s="54"/>
      <c r="D670" s="163" t="s">
        <v>377</v>
      </c>
      <c r="E670" s="141">
        <f>E666-E669</f>
        <v>0</v>
      </c>
      <c r="F670" s="141">
        <f>F666-F669</f>
        <v>0</v>
      </c>
      <c r="G670" s="141">
        <f>G666-G669</f>
        <v>0</v>
      </c>
      <c r="H670" s="141">
        <f>H666-H669</f>
        <v>5000</v>
      </c>
      <c r="I670" s="141">
        <f>I666-I669</f>
        <v>52800</v>
      </c>
    </row>
    <row r="671" spans="2:9" s="55" customFormat="1" ht="13.5">
      <c r="B671" s="89"/>
      <c r="C671" s="54"/>
      <c r="D671" s="47"/>
      <c r="E671" s="127"/>
      <c r="F671" s="127"/>
      <c r="G671" s="127"/>
      <c r="H671" s="127"/>
      <c r="I671" s="127"/>
    </row>
    <row r="672" spans="2:9" s="55" customFormat="1" ht="13.5">
      <c r="B672" s="89"/>
      <c r="C672" s="54"/>
      <c r="D672" s="52">
        <v>464</v>
      </c>
      <c r="E672" s="129">
        <f>E673</f>
        <v>0</v>
      </c>
      <c r="F672" s="129">
        <f>F673</f>
        <v>0</v>
      </c>
      <c r="G672" s="129">
        <f>G673</f>
        <v>0</v>
      </c>
      <c r="H672" s="129">
        <f>H673</f>
        <v>0</v>
      </c>
      <c r="I672" s="129">
        <f>I673</f>
        <v>0</v>
      </c>
    </row>
    <row r="673" spans="2:9" s="55" customFormat="1" ht="13.5">
      <c r="B673" s="89"/>
      <c r="C673" s="54"/>
      <c r="D673" s="167">
        <v>407</v>
      </c>
      <c r="E673" s="131">
        <f>E674+E675</f>
        <v>0</v>
      </c>
      <c r="F673" s="131">
        <f>F674+F675</f>
        <v>0</v>
      </c>
      <c r="G673" s="131">
        <f>G674+G675</f>
        <v>0</v>
      </c>
      <c r="H673" s="131">
        <f>H674+H675</f>
        <v>0</v>
      </c>
      <c r="I673" s="131">
        <f>I674+I675</f>
        <v>0</v>
      </c>
    </row>
    <row r="674" spans="2:9" s="55" customFormat="1" ht="13.5">
      <c r="B674" s="89"/>
      <c r="C674" s="54"/>
      <c r="D674" s="144">
        <v>407</v>
      </c>
      <c r="E674" s="145">
        <f>E598</f>
        <v>0</v>
      </c>
      <c r="F674" s="145">
        <f>F598</f>
        <v>0</v>
      </c>
      <c r="G674" s="145">
        <f>G598</f>
        <v>0</v>
      </c>
      <c r="H674" s="145">
        <f>H598</f>
        <v>0</v>
      </c>
      <c r="I674" s="145">
        <f>I598</f>
        <v>0</v>
      </c>
    </row>
    <row r="675" spans="2:9" s="55" customFormat="1" ht="13.5">
      <c r="B675" s="89"/>
      <c r="C675" s="54"/>
      <c r="D675" s="144"/>
      <c r="E675" s="145"/>
      <c r="F675" s="145"/>
      <c r="G675" s="145"/>
      <c r="H675" s="145"/>
      <c r="I675" s="145"/>
    </row>
    <row r="676" spans="2:9" s="55" customFormat="1" ht="27">
      <c r="B676" s="89"/>
      <c r="C676" s="54"/>
      <c r="D676" s="163" t="s">
        <v>379</v>
      </c>
      <c r="E676" s="142"/>
      <c r="F676" s="142"/>
      <c r="G676" s="142"/>
      <c r="H676" s="142"/>
      <c r="I676" s="142"/>
    </row>
    <row r="677" spans="2:9" s="55" customFormat="1" ht="13.5">
      <c r="B677" s="89"/>
      <c r="C677" s="54"/>
      <c r="D677" s="163" t="s">
        <v>380</v>
      </c>
      <c r="E677" s="141">
        <f>E673-E676</f>
        <v>0</v>
      </c>
      <c r="F677" s="141">
        <f>F673-F676</f>
        <v>0</v>
      </c>
      <c r="G677" s="141">
        <f>G673-G676</f>
        <v>0</v>
      </c>
      <c r="H677" s="141">
        <f>H673-H676</f>
        <v>0</v>
      </c>
      <c r="I677" s="141">
        <f>I673-I676</f>
        <v>0</v>
      </c>
    </row>
    <row r="678" spans="2:9" s="55" customFormat="1" ht="13.5">
      <c r="B678" s="89"/>
      <c r="C678" s="54"/>
      <c r="D678" s="47"/>
      <c r="E678" s="127"/>
      <c r="F678" s="127"/>
      <c r="G678" s="127"/>
      <c r="H678" s="127"/>
      <c r="I678" s="127"/>
    </row>
    <row r="679" spans="2:9" s="55" customFormat="1" ht="27">
      <c r="B679" s="89"/>
      <c r="C679" s="54"/>
      <c r="D679" s="49" t="s">
        <v>192</v>
      </c>
      <c r="E679" s="129">
        <f>E680+E685+E689</f>
        <v>1684300.04</v>
      </c>
      <c r="F679" s="129">
        <f>F680+F685+F689</f>
        <v>0</v>
      </c>
      <c r="G679" s="129">
        <f>G680+G685+G689</f>
        <v>1684300.04</v>
      </c>
      <c r="H679" s="129">
        <f>H680+H685+H689</f>
        <v>1670000</v>
      </c>
      <c r="I679" s="129">
        <f>I680+I685+I689</f>
        <v>1670000</v>
      </c>
    </row>
    <row r="680" spans="2:9" s="55" customFormat="1" ht="13.5">
      <c r="B680" s="89"/>
      <c r="C680" s="54"/>
      <c r="D680" s="53" t="s">
        <v>66</v>
      </c>
      <c r="E680" s="131">
        <f>E681+E682+E684</f>
        <v>0</v>
      </c>
      <c r="F680" s="131">
        <f>F681+F682+F684</f>
        <v>0</v>
      </c>
      <c r="G680" s="131">
        <f aca="true" t="shared" si="38" ref="G680:G688">E680-F680</f>
        <v>0</v>
      </c>
      <c r="H680" s="131">
        <f>H681+H682+H684</f>
        <v>0</v>
      </c>
      <c r="I680" s="131">
        <f>I681+I682+I684</f>
        <v>0</v>
      </c>
    </row>
    <row r="681" spans="2:9" s="55" customFormat="1" ht="13.5">
      <c r="B681" s="89"/>
      <c r="C681" s="54"/>
      <c r="D681" s="51">
        <v>111</v>
      </c>
      <c r="E681" s="130">
        <f>E580</f>
        <v>0</v>
      </c>
      <c r="F681" s="130">
        <f>F580</f>
        <v>0</v>
      </c>
      <c r="G681" s="130">
        <f t="shared" si="38"/>
        <v>0</v>
      </c>
      <c r="H681" s="130">
        <f>H580</f>
        <v>0</v>
      </c>
      <c r="I681" s="130">
        <f>I580</f>
        <v>0</v>
      </c>
    </row>
    <row r="682" spans="2:9" s="55" customFormat="1" ht="13.5">
      <c r="B682" s="89"/>
      <c r="C682" s="54"/>
      <c r="D682" s="51">
        <v>112</v>
      </c>
      <c r="E682" s="130">
        <f>E581</f>
        <v>0</v>
      </c>
      <c r="F682" s="130">
        <f>F581</f>
        <v>0</v>
      </c>
      <c r="G682" s="130">
        <f t="shared" si="38"/>
        <v>0</v>
      </c>
      <c r="H682" s="130">
        <f>H581</f>
        <v>0</v>
      </c>
      <c r="I682" s="130">
        <f>I581</f>
        <v>0</v>
      </c>
    </row>
    <row r="683" spans="2:9" s="55" customFormat="1" ht="13.5">
      <c r="B683" s="89"/>
      <c r="C683" s="54"/>
      <c r="D683" s="51">
        <v>113</v>
      </c>
      <c r="E683" s="130">
        <v>0</v>
      </c>
      <c r="F683" s="130">
        <v>0</v>
      </c>
      <c r="G683" s="130">
        <f t="shared" si="38"/>
        <v>0</v>
      </c>
      <c r="H683" s="130">
        <v>0</v>
      </c>
      <c r="I683" s="130">
        <v>0</v>
      </c>
    </row>
    <row r="684" spans="2:9" s="55" customFormat="1" ht="13.5">
      <c r="B684" s="89"/>
      <c r="C684" s="54"/>
      <c r="D684" s="51">
        <v>119</v>
      </c>
      <c r="E684" s="130">
        <f>E582</f>
        <v>0</v>
      </c>
      <c r="F684" s="130">
        <f>F582</f>
        <v>0</v>
      </c>
      <c r="G684" s="130">
        <f t="shared" si="38"/>
        <v>0</v>
      </c>
      <c r="H684" s="130">
        <f>H582</f>
        <v>0</v>
      </c>
      <c r="I684" s="130">
        <f>I582</f>
        <v>0</v>
      </c>
    </row>
    <row r="685" spans="2:9" s="55" customFormat="1" ht="13.5">
      <c r="B685" s="89"/>
      <c r="C685" s="54"/>
      <c r="D685" s="53" t="s">
        <v>67</v>
      </c>
      <c r="E685" s="131">
        <f>E686+E687+E688</f>
        <v>0</v>
      </c>
      <c r="F685" s="131">
        <f>F686+F687+F688</f>
        <v>0</v>
      </c>
      <c r="G685" s="131">
        <f t="shared" si="38"/>
        <v>0</v>
      </c>
      <c r="H685" s="131">
        <f>H686+H687+H688</f>
        <v>0</v>
      </c>
      <c r="I685" s="131">
        <f>I686+I687+I688</f>
        <v>0</v>
      </c>
    </row>
    <row r="686" spans="2:9" s="55" customFormat="1" ht="13.5">
      <c r="B686" s="89"/>
      <c r="C686" s="54"/>
      <c r="D686" s="51">
        <v>851</v>
      </c>
      <c r="E686" s="130">
        <f aca="true" t="shared" si="39" ref="E686:F688">E587</f>
        <v>0</v>
      </c>
      <c r="F686" s="130">
        <f t="shared" si="39"/>
        <v>0</v>
      </c>
      <c r="G686" s="130">
        <f t="shared" si="38"/>
        <v>0</v>
      </c>
      <c r="H686" s="130">
        <f aca="true" t="shared" si="40" ref="H686:I688">H587</f>
        <v>0</v>
      </c>
      <c r="I686" s="130">
        <f t="shared" si="40"/>
        <v>0</v>
      </c>
    </row>
    <row r="687" spans="2:9" s="55" customFormat="1" ht="13.5">
      <c r="B687" s="89"/>
      <c r="C687" s="54"/>
      <c r="D687" s="51">
        <v>852</v>
      </c>
      <c r="E687" s="130">
        <f t="shared" si="39"/>
        <v>0</v>
      </c>
      <c r="F687" s="130">
        <f t="shared" si="39"/>
        <v>0</v>
      </c>
      <c r="G687" s="130">
        <f t="shared" si="38"/>
        <v>0</v>
      </c>
      <c r="H687" s="130">
        <f t="shared" si="40"/>
        <v>0</v>
      </c>
      <c r="I687" s="130">
        <f t="shared" si="40"/>
        <v>0</v>
      </c>
    </row>
    <row r="688" spans="2:9" s="55" customFormat="1" ht="13.5">
      <c r="B688" s="89"/>
      <c r="C688" s="54"/>
      <c r="D688" s="51">
        <v>853</v>
      </c>
      <c r="E688" s="130">
        <f t="shared" si="39"/>
        <v>0</v>
      </c>
      <c r="F688" s="130">
        <f t="shared" si="39"/>
        <v>0</v>
      </c>
      <c r="G688" s="130">
        <f t="shared" si="38"/>
        <v>0</v>
      </c>
      <c r="H688" s="130">
        <f t="shared" si="40"/>
        <v>0</v>
      </c>
      <c r="I688" s="130">
        <f t="shared" si="40"/>
        <v>0</v>
      </c>
    </row>
    <row r="689" spans="2:9" s="55" customFormat="1" ht="13.5">
      <c r="B689" s="89"/>
      <c r="C689" s="54"/>
      <c r="D689" s="53" t="s">
        <v>290</v>
      </c>
      <c r="E689" s="131">
        <f>SUM(E690:E692)</f>
        <v>1684300.04</v>
      </c>
      <c r="F689" s="131">
        <f>SUM(F690:F692)</f>
        <v>0</v>
      </c>
      <c r="G689" s="131">
        <f>SUM(G690:G692)</f>
        <v>1684300.04</v>
      </c>
      <c r="H689" s="131">
        <f>SUM(H690:H692)</f>
        <v>1670000</v>
      </c>
      <c r="I689" s="131">
        <f>SUM(I690:I692)</f>
        <v>1670000</v>
      </c>
    </row>
    <row r="690" spans="2:9" s="55" customFormat="1" ht="13.5">
      <c r="B690" s="89"/>
      <c r="C690" s="54"/>
      <c r="D690" s="144">
        <v>243</v>
      </c>
      <c r="E690" s="145">
        <f>E583</f>
        <v>0</v>
      </c>
      <c r="F690" s="145">
        <f>F583</f>
        <v>0</v>
      </c>
      <c r="G690" s="145">
        <f>G583</f>
        <v>0</v>
      </c>
      <c r="H690" s="145">
        <f>H583</f>
        <v>0</v>
      </c>
      <c r="I690" s="145">
        <f>I583</f>
        <v>0</v>
      </c>
    </row>
    <row r="691" spans="2:9" s="55" customFormat="1" ht="13.5">
      <c r="B691" s="89"/>
      <c r="C691" s="54"/>
      <c r="D691" s="144">
        <v>244</v>
      </c>
      <c r="E691" s="145">
        <f>E584+E583</f>
        <v>1684300.04</v>
      </c>
      <c r="F691" s="145">
        <f>F584+F583</f>
        <v>0</v>
      </c>
      <c r="G691" s="145">
        <f>G584+G583</f>
        <v>1684300.04</v>
      </c>
      <c r="H691" s="145">
        <f>H584+H583</f>
        <v>1670000</v>
      </c>
      <c r="I691" s="145">
        <f>I584+I583</f>
        <v>1670000</v>
      </c>
    </row>
    <row r="692" spans="2:9" s="55" customFormat="1" ht="13.5">
      <c r="B692" s="89"/>
      <c r="C692" s="54"/>
      <c r="D692" s="144">
        <v>247</v>
      </c>
      <c r="E692" s="145">
        <f>E585</f>
        <v>0</v>
      </c>
      <c r="F692" s="145">
        <f>F585</f>
        <v>0</v>
      </c>
      <c r="G692" s="145">
        <f>G585</f>
        <v>0</v>
      </c>
      <c r="H692" s="145">
        <f>H585</f>
        <v>0</v>
      </c>
      <c r="I692" s="145">
        <f>I585</f>
        <v>0</v>
      </c>
    </row>
    <row r="693" spans="2:9" s="55" customFormat="1" ht="27">
      <c r="B693" s="89"/>
      <c r="C693" s="54"/>
      <c r="D693" s="163" t="s">
        <v>375</v>
      </c>
      <c r="E693" s="141"/>
      <c r="F693" s="141"/>
      <c r="G693" s="141">
        <f>E693-F693</f>
        <v>0</v>
      </c>
      <c r="H693" s="141">
        <v>0</v>
      </c>
      <c r="I693" s="141">
        <v>0</v>
      </c>
    </row>
    <row r="694" spans="2:9" s="55" customFormat="1" ht="13.5">
      <c r="B694" s="89"/>
      <c r="C694" s="54"/>
      <c r="D694" s="163" t="s">
        <v>376</v>
      </c>
      <c r="E694" s="141">
        <f>E689-E693</f>
        <v>1684300.04</v>
      </c>
      <c r="F694" s="141">
        <f>F689-F693</f>
        <v>0</v>
      </c>
      <c r="G694" s="141">
        <f>G689-G693</f>
        <v>1684300.04</v>
      </c>
      <c r="H694" s="141">
        <f>H689-H693</f>
        <v>1670000</v>
      </c>
      <c r="I694" s="141">
        <f>I689-I693</f>
        <v>1670000</v>
      </c>
    </row>
    <row r="695" spans="5:9" ht="12.75">
      <c r="E695" s="115"/>
      <c r="F695" s="115"/>
      <c r="G695" s="115"/>
      <c r="H695" s="115"/>
      <c r="I695" s="115"/>
    </row>
    <row r="696" spans="4:9" ht="12.75">
      <c r="D696" s="4" t="s">
        <v>163</v>
      </c>
      <c r="E696" s="115">
        <f>E609+E607-E619</f>
        <v>0</v>
      </c>
      <c r="F696" s="115"/>
      <c r="G696" s="115"/>
      <c r="H696" s="115">
        <f>H609+H607-H619</f>
        <v>0</v>
      </c>
      <c r="I696" s="115">
        <f>I609+I607-I619</f>
        <v>0</v>
      </c>
    </row>
    <row r="697" spans="5:9" ht="12.75">
      <c r="E697" s="115"/>
      <c r="F697" s="115"/>
      <c r="G697" s="115"/>
      <c r="H697" s="115"/>
      <c r="I697" s="115"/>
    </row>
    <row r="698" spans="5:9" ht="12.75">
      <c r="E698" s="115"/>
      <c r="F698" s="115"/>
      <c r="G698" s="115"/>
      <c r="H698" s="115"/>
      <c r="I698" s="115"/>
    </row>
    <row r="699" spans="2:4" s="4" customFormat="1" ht="15">
      <c r="B699" s="15"/>
      <c r="C699" s="8"/>
      <c r="D699" s="161" t="s">
        <v>189</v>
      </c>
    </row>
    <row r="700" spans="5:9" ht="12.75">
      <c r="E700" s="115"/>
      <c r="F700" s="115"/>
      <c r="G700" s="115"/>
      <c r="H700" s="115"/>
      <c r="I700" s="115"/>
    </row>
    <row r="701" spans="3:9" ht="13.5">
      <c r="C701" s="158">
        <v>1</v>
      </c>
      <c r="D701" s="155" t="s">
        <v>190</v>
      </c>
      <c r="E701" s="147">
        <f>E632</f>
        <v>5556000.04</v>
      </c>
      <c r="F701" s="147">
        <f>F632</f>
        <v>0</v>
      </c>
      <c r="G701" s="147">
        <f>G632</f>
        <v>5556000.04</v>
      </c>
      <c r="H701" s="147">
        <f>H632</f>
        <v>5561700</v>
      </c>
      <c r="I701" s="147">
        <f>I632</f>
        <v>5773396</v>
      </c>
    </row>
    <row r="702" spans="3:9" ht="13.5">
      <c r="C702" s="150" t="s">
        <v>72</v>
      </c>
      <c r="D702" s="180" t="s">
        <v>284</v>
      </c>
      <c r="E702" s="156">
        <f aca="true" t="shared" si="41" ref="E702:I703">E637</f>
        <v>0</v>
      </c>
      <c r="F702" s="156">
        <f t="shared" si="41"/>
        <v>0</v>
      </c>
      <c r="G702" s="156">
        <f t="shared" si="41"/>
        <v>0</v>
      </c>
      <c r="H702" s="156">
        <f t="shared" si="41"/>
        <v>0</v>
      </c>
      <c r="I702" s="156">
        <f t="shared" si="41"/>
        <v>0</v>
      </c>
    </row>
    <row r="703" spans="3:9" ht="13.5">
      <c r="C703" s="150" t="s">
        <v>73</v>
      </c>
      <c r="D703" s="148" t="s">
        <v>191</v>
      </c>
      <c r="E703" s="156">
        <f t="shared" si="41"/>
        <v>5556000.04</v>
      </c>
      <c r="F703" s="156">
        <f t="shared" si="41"/>
        <v>0</v>
      </c>
      <c r="G703" s="156">
        <f t="shared" si="41"/>
        <v>5556000.04</v>
      </c>
      <c r="H703" s="156">
        <f t="shared" si="41"/>
        <v>5561700</v>
      </c>
      <c r="I703" s="156">
        <f t="shared" si="41"/>
        <v>5773396</v>
      </c>
    </row>
    <row r="704" spans="3:9" ht="13.5">
      <c r="C704" s="152" t="s">
        <v>74</v>
      </c>
      <c r="D704" s="57" t="s">
        <v>193</v>
      </c>
      <c r="E704" s="149">
        <f>E658</f>
        <v>3871700</v>
      </c>
      <c r="F704" s="149">
        <f>F658</f>
        <v>0</v>
      </c>
      <c r="G704" s="149">
        <f>G658</f>
        <v>3871700</v>
      </c>
      <c r="H704" s="149">
        <f>H658</f>
        <v>3886700</v>
      </c>
      <c r="I704" s="149">
        <f>I658</f>
        <v>4050596</v>
      </c>
    </row>
    <row r="705" spans="3:9" ht="13.5">
      <c r="C705" s="152" t="s">
        <v>75</v>
      </c>
      <c r="D705" s="57" t="s">
        <v>194</v>
      </c>
      <c r="E705" s="149">
        <f>E670</f>
        <v>0</v>
      </c>
      <c r="F705" s="149">
        <f>F670</f>
        <v>0</v>
      </c>
      <c r="G705" s="149">
        <f>G670</f>
        <v>0</v>
      </c>
      <c r="H705" s="149">
        <f>H670</f>
        <v>5000</v>
      </c>
      <c r="I705" s="149">
        <f>I670</f>
        <v>52800</v>
      </c>
    </row>
    <row r="706" spans="3:9" ht="13.5">
      <c r="C706" s="152" t="s">
        <v>76</v>
      </c>
      <c r="D706" s="57" t="s">
        <v>269</v>
      </c>
      <c r="E706" s="149">
        <f>E677</f>
        <v>0</v>
      </c>
      <c r="F706" s="149">
        <f>F677</f>
        <v>0</v>
      </c>
      <c r="G706" s="149">
        <f>G677</f>
        <v>0</v>
      </c>
      <c r="H706" s="149">
        <f>H677</f>
        <v>0</v>
      </c>
      <c r="I706" s="149">
        <f>I677</f>
        <v>0</v>
      </c>
    </row>
    <row r="707" spans="3:9" ht="13.5">
      <c r="C707" s="152" t="s">
        <v>196</v>
      </c>
      <c r="D707" s="57" t="s">
        <v>195</v>
      </c>
      <c r="E707" s="149">
        <f>E694</f>
        <v>1684300.04</v>
      </c>
      <c r="F707" s="149">
        <f>F694</f>
        <v>0</v>
      </c>
      <c r="G707" s="149">
        <f>G694</f>
        <v>1684300.04</v>
      </c>
      <c r="H707" s="149">
        <f>H694</f>
        <v>1670000</v>
      </c>
      <c r="I707" s="149">
        <f>I694</f>
        <v>1670000</v>
      </c>
    </row>
    <row r="708" spans="3:9" ht="13.5">
      <c r="C708" s="154"/>
      <c r="D708" s="57"/>
      <c r="E708" s="57"/>
      <c r="F708" s="57"/>
      <c r="G708" s="57"/>
      <c r="H708" s="57"/>
      <c r="I708" s="57"/>
    </row>
    <row r="709" spans="3:9" ht="13.5">
      <c r="C709" s="157" t="s">
        <v>77</v>
      </c>
      <c r="D709" s="155" t="s">
        <v>197</v>
      </c>
      <c r="E709" s="147">
        <f>E703</f>
        <v>5556000.04</v>
      </c>
      <c r="F709" s="147">
        <f>F703</f>
        <v>0</v>
      </c>
      <c r="G709" s="147">
        <f>G703</f>
        <v>5556000.04</v>
      </c>
      <c r="H709" s="147">
        <f>H703</f>
        <v>5561700</v>
      </c>
      <c r="I709" s="147">
        <f>I703</f>
        <v>5773396</v>
      </c>
    </row>
    <row r="710" spans="3:9" ht="13.5">
      <c r="C710" s="151"/>
      <c r="D710" s="57" t="s">
        <v>198</v>
      </c>
      <c r="E710" s="159">
        <f>E704+E705+E707+E706</f>
        <v>5556000.04</v>
      </c>
      <c r="F710" s="159">
        <f>F704+F705+F707+F706</f>
        <v>0</v>
      </c>
      <c r="G710" s="159">
        <f>G704+G705+G707+G706</f>
        <v>5556000.04</v>
      </c>
      <c r="H710" s="159">
        <f>H704+H705+H707+H706</f>
        <v>5561700</v>
      </c>
      <c r="I710" s="159">
        <f>I704+I705+I707+I706</f>
        <v>5773396</v>
      </c>
    </row>
    <row r="711" spans="3:9" ht="13.5">
      <c r="C711" s="151"/>
      <c r="D711" s="57"/>
      <c r="E711" s="57"/>
      <c r="F711" s="57"/>
      <c r="G711" s="57"/>
      <c r="H711" s="57"/>
      <c r="I711" s="57"/>
    </row>
    <row r="712" spans="3:9" ht="12.75">
      <c r="C712" s="153"/>
      <c r="D712" s="96" t="s">
        <v>199</v>
      </c>
      <c r="E712" s="162">
        <f>E709-E710</f>
        <v>0</v>
      </c>
      <c r="F712" s="162">
        <f>F709-F710</f>
        <v>0</v>
      </c>
      <c r="G712" s="162">
        <f>G709-G710</f>
        <v>0</v>
      </c>
      <c r="H712" s="162">
        <f>H709-H710</f>
        <v>0</v>
      </c>
      <c r="I712" s="162">
        <f>I709-I710</f>
        <v>0</v>
      </c>
    </row>
    <row r="713" spans="3:9" ht="12.75">
      <c r="C713" s="153"/>
      <c r="D713" s="96" t="s">
        <v>199</v>
      </c>
      <c r="E713" s="162">
        <f>E703-E704-E705-E707-E706</f>
        <v>0</v>
      </c>
      <c r="F713" s="162">
        <f>F703-F704-F705-F707-F706</f>
        <v>0</v>
      </c>
      <c r="G713" s="162">
        <f>G703-G704-G705-G707-G706</f>
        <v>0</v>
      </c>
      <c r="H713" s="162">
        <f>H703-H704-H705-H707-H706</f>
        <v>0</v>
      </c>
      <c r="I713" s="162">
        <f>I703-I704-I705-I707-I706</f>
        <v>0</v>
      </c>
    </row>
    <row r="714" spans="3:9" ht="12.75">
      <c r="C714" s="168"/>
      <c r="D714" s="169"/>
      <c r="E714" s="170"/>
      <c r="F714" s="170"/>
      <c r="G714" s="170"/>
      <c r="H714" s="170"/>
      <c r="I714" s="170"/>
    </row>
    <row r="715" spans="2:9" ht="12.75">
      <c r="B715" s="237" t="s">
        <v>361</v>
      </c>
      <c r="C715" s="237"/>
      <c r="D715" s="237"/>
      <c r="E715" s="115"/>
      <c r="F715" s="115"/>
      <c r="G715" s="115"/>
      <c r="H715" s="115"/>
      <c r="I715" s="115"/>
    </row>
    <row r="716" spans="1:9" ht="12.75">
      <c r="A716" s="10" t="s">
        <v>132</v>
      </c>
      <c r="B716" s="238" t="s">
        <v>202</v>
      </c>
      <c r="C716" s="239"/>
      <c r="D716" s="240"/>
      <c r="E716" s="138">
        <f>E221</f>
        <v>0</v>
      </c>
      <c r="F716" s="138">
        <f>F221</f>
        <v>0</v>
      </c>
      <c r="G716" s="138">
        <f>G221</f>
        <v>0</v>
      </c>
      <c r="H716" s="138">
        <f>H221</f>
        <v>0</v>
      </c>
      <c r="I716" s="138">
        <f>I221</f>
        <v>0</v>
      </c>
    </row>
    <row r="717" spans="1:9" ht="12.75">
      <c r="A717" s="10" t="s">
        <v>114</v>
      </c>
      <c r="B717" s="238" t="s">
        <v>203</v>
      </c>
      <c r="C717" s="239"/>
      <c r="D717" s="240"/>
      <c r="E717" s="138">
        <f>E266</f>
        <v>0</v>
      </c>
      <c r="F717" s="138">
        <f>F266</f>
        <v>0</v>
      </c>
      <c r="G717" s="138">
        <f>G266</f>
        <v>0</v>
      </c>
      <c r="H717" s="138">
        <f>H266</f>
        <v>5000</v>
      </c>
      <c r="I717" s="138">
        <f>I266</f>
        <v>52800</v>
      </c>
    </row>
    <row r="718" spans="1:9" ht="12.75">
      <c r="A718" s="10" t="s">
        <v>133</v>
      </c>
      <c r="B718" s="238" t="s">
        <v>204</v>
      </c>
      <c r="C718" s="239"/>
      <c r="D718" s="240"/>
      <c r="E718" s="138">
        <f>E160+E310</f>
        <v>0</v>
      </c>
      <c r="F718" s="138">
        <f>F160+F310</f>
        <v>0</v>
      </c>
      <c r="G718" s="138">
        <f>G160+G310</f>
        <v>0</v>
      </c>
      <c r="H718" s="138">
        <f>H160+H310</f>
        <v>0</v>
      </c>
      <c r="I718" s="138">
        <f>I160+I310</f>
        <v>0</v>
      </c>
    </row>
    <row r="719" spans="1:9" ht="12.75">
      <c r="A719" s="10" t="s">
        <v>201</v>
      </c>
      <c r="B719" s="238" t="s">
        <v>205</v>
      </c>
      <c r="C719" s="239"/>
      <c r="D719" s="240"/>
      <c r="E719" s="138">
        <f>E303</f>
        <v>0</v>
      </c>
      <c r="F719" s="138">
        <f>F303</f>
        <v>0</v>
      </c>
      <c r="G719" s="138">
        <f>G303</f>
        <v>0</v>
      </c>
      <c r="H719" s="138">
        <f>H303</f>
        <v>0</v>
      </c>
      <c r="I719" s="138">
        <f>I303</f>
        <v>0</v>
      </c>
    </row>
    <row r="720" spans="1:9" ht="12.75" hidden="1">
      <c r="A720" s="10" t="s">
        <v>223</v>
      </c>
      <c r="B720" s="238" t="s">
        <v>224</v>
      </c>
      <c r="C720" s="239"/>
      <c r="D720" s="240"/>
      <c r="E720" s="138">
        <f>E338</f>
        <v>0</v>
      </c>
      <c r="F720" s="138">
        <f>F338</f>
        <v>0</v>
      </c>
      <c r="G720" s="138">
        <f>G338</f>
        <v>0</v>
      </c>
      <c r="H720" s="138">
        <f>H338</f>
        <v>0</v>
      </c>
      <c r="I720" s="138">
        <f>I338</f>
        <v>0</v>
      </c>
    </row>
    <row r="721" spans="1:9" ht="24" customHeight="1">
      <c r="A721" s="10" t="s">
        <v>233</v>
      </c>
      <c r="B721" s="238" t="s">
        <v>232</v>
      </c>
      <c r="C721" s="239"/>
      <c r="D721" s="240"/>
      <c r="E721" s="138">
        <f>E318</f>
        <v>0</v>
      </c>
      <c r="F721" s="138">
        <f>F318</f>
        <v>0</v>
      </c>
      <c r="G721" s="138">
        <f>G318</f>
        <v>0</v>
      </c>
      <c r="H721" s="138">
        <f>H318</f>
        <v>0</v>
      </c>
      <c r="I721" s="138">
        <f>I318</f>
        <v>0</v>
      </c>
    </row>
    <row r="722" spans="1:9" ht="24" customHeight="1">
      <c r="A722" s="10" t="s">
        <v>238</v>
      </c>
      <c r="B722" s="238" t="s">
        <v>235</v>
      </c>
      <c r="C722" s="239"/>
      <c r="D722" s="240"/>
      <c r="E722" s="138">
        <f>E330</f>
        <v>0</v>
      </c>
      <c r="F722" s="138">
        <f>F330</f>
        <v>0</v>
      </c>
      <c r="G722" s="138">
        <f>G330</f>
        <v>0</v>
      </c>
      <c r="H722" s="138">
        <f>H330</f>
        <v>0</v>
      </c>
      <c r="I722" s="138">
        <f>I330</f>
        <v>0</v>
      </c>
    </row>
    <row r="723" spans="1:9" ht="52.5" customHeight="1">
      <c r="A723" s="209" t="s">
        <v>353</v>
      </c>
      <c r="B723" s="238" t="s">
        <v>345</v>
      </c>
      <c r="C723" s="239"/>
      <c r="D723" s="240"/>
      <c r="E723" s="138">
        <f>E403</f>
        <v>0</v>
      </c>
      <c r="F723" s="138">
        <f>F403</f>
        <v>0</v>
      </c>
      <c r="G723" s="138">
        <f>G403</f>
        <v>0</v>
      </c>
      <c r="H723" s="138">
        <f>H403</f>
        <v>0</v>
      </c>
      <c r="I723" s="138">
        <f>I403</f>
        <v>0</v>
      </c>
    </row>
    <row r="724" spans="1:9" ht="24" customHeight="1">
      <c r="A724" s="10" t="s">
        <v>308</v>
      </c>
      <c r="B724" s="238" t="s">
        <v>323</v>
      </c>
      <c r="C724" s="239"/>
      <c r="D724" s="240"/>
      <c r="E724" s="138">
        <f>E338+E358</f>
        <v>0</v>
      </c>
      <c r="F724" s="138">
        <f>F338+F358</f>
        <v>0</v>
      </c>
      <c r="G724" s="138">
        <f>G338+G358</f>
        <v>0</v>
      </c>
      <c r="H724" s="138">
        <f>H338+H358</f>
        <v>0</v>
      </c>
      <c r="I724" s="138">
        <f>I338+I358</f>
        <v>0</v>
      </c>
    </row>
    <row r="725" spans="1:9" s="215" customFormat="1" ht="12.75">
      <c r="A725" s="38"/>
      <c r="B725" s="241" t="s">
        <v>78</v>
      </c>
      <c r="C725" s="242"/>
      <c r="D725" s="243"/>
      <c r="E725" s="211">
        <f>E716+E717+E718+E719+E721+E722+E724+E723</f>
        <v>0</v>
      </c>
      <c r="F725" s="211">
        <f>F716+F717+F718+F719+F721+F722+F724+F723</f>
        <v>0</v>
      </c>
      <c r="G725" s="211">
        <f>G716+G717+G718+G719+G721+G722+G724+G723</f>
        <v>0</v>
      </c>
      <c r="H725" s="211">
        <f>H716+H717+H718+H719+H721+H722+H724+H723</f>
        <v>5000</v>
      </c>
      <c r="I725" s="211">
        <f>I716+I717+I718+I719+I721+I722+I724+I723</f>
        <v>52800</v>
      </c>
    </row>
    <row r="726" spans="4:9" ht="12.75">
      <c r="D726" s="166" t="s">
        <v>70</v>
      </c>
      <c r="E726" s="115">
        <f>E725-E660</f>
        <v>0</v>
      </c>
      <c r="F726" s="115">
        <f>F725-F660</f>
        <v>0</v>
      </c>
      <c r="G726" s="115">
        <f>G725-G660</f>
        <v>0</v>
      </c>
      <c r="H726" s="115">
        <f>H725-H660</f>
        <v>0</v>
      </c>
      <c r="I726" s="115">
        <f>I725-I660</f>
        <v>0</v>
      </c>
    </row>
    <row r="727" spans="2:9" ht="12.75">
      <c r="B727" s="21"/>
      <c r="C727" s="21"/>
      <c r="E727" s="115"/>
      <c r="F727" s="115"/>
      <c r="G727" s="115"/>
      <c r="H727" s="115"/>
      <c r="I727" s="115"/>
    </row>
    <row r="728" spans="2:9" ht="12.75">
      <c r="B728" s="237" t="s">
        <v>360</v>
      </c>
      <c r="C728" s="237"/>
      <c r="D728" s="237"/>
      <c r="E728" s="115"/>
      <c r="F728" s="115"/>
      <c r="G728" s="115"/>
      <c r="H728" s="115"/>
      <c r="I728" s="115"/>
    </row>
    <row r="729" spans="1:9" ht="26.25" customHeight="1">
      <c r="A729" s="10" t="s">
        <v>352</v>
      </c>
      <c r="B729" s="238" t="s">
        <v>53</v>
      </c>
      <c r="C729" s="239"/>
      <c r="D729" s="240"/>
      <c r="E729" s="138">
        <f>E7</f>
        <v>9294000</v>
      </c>
      <c r="F729" s="138">
        <f>F7</f>
        <v>0</v>
      </c>
      <c r="G729" s="138">
        <f>G7</f>
        <v>9294000</v>
      </c>
      <c r="H729" s="138">
        <f>H7</f>
        <v>9398000</v>
      </c>
      <c r="I729" s="138">
        <f>I7</f>
        <v>9632896</v>
      </c>
    </row>
    <row r="730" spans="1:9" ht="28.5" customHeight="1">
      <c r="A730" s="10" t="s">
        <v>211</v>
      </c>
      <c r="B730" s="238" t="s">
        <v>277</v>
      </c>
      <c r="C730" s="239"/>
      <c r="D730" s="240"/>
      <c r="E730" s="138">
        <f>E166</f>
        <v>11421000</v>
      </c>
      <c r="F730" s="138">
        <f>F166</f>
        <v>0</v>
      </c>
      <c r="G730" s="138">
        <f>G166</f>
        <v>11421000</v>
      </c>
      <c r="H730" s="138">
        <f>H166</f>
        <v>13389000</v>
      </c>
      <c r="I730" s="138">
        <f>I166</f>
        <v>14203000</v>
      </c>
    </row>
    <row r="731" spans="1:9" s="215" customFormat="1" ht="12.75">
      <c r="A731" s="38"/>
      <c r="B731" s="241" t="s">
        <v>71</v>
      </c>
      <c r="C731" s="242"/>
      <c r="D731" s="243"/>
      <c r="E731" s="211">
        <f>SUM(E729:E730)</f>
        <v>20715000</v>
      </c>
      <c r="F731" s="211">
        <f>SUM(F729:F730)</f>
        <v>0</v>
      </c>
      <c r="G731" s="211">
        <f>SUM(G729:G730)</f>
        <v>20715000</v>
      </c>
      <c r="H731" s="211">
        <f>SUM(H729:H730)</f>
        <v>22787000</v>
      </c>
      <c r="I731" s="211">
        <f>SUM(I729:I730)</f>
        <v>23835896</v>
      </c>
    </row>
    <row r="732" spans="2:9" ht="12.75">
      <c r="B732" s="21"/>
      <c r="C732" s="21"/>
      <c r="D732" s="166" t="s">
        <v>70</v>
      </c>
      <c r="E732" s="115">
        <f>E427-E391-E731</f>
        <v>0</v>
      </c>
      <c r="F732" s="115">
        <f>F427-F391-F731</f>
        <v>0</v>
      </c>
      <c r="G732" s="115">
        <f>G427-G391-G731</f>
        <v>0</v>
      </c>
      <c r="H732" s="115">
        <f>H427-H391-H731</f>
        <v>0</v>
      </c>
      <c r="I732" s="115">
        <f>I427-I391-I731</f>
        <v>0</v>
      </c>
    </row>
    <row r="733" spans="2:9" ht="12.75">
      <c r="B733" s="21"/>
      <c r="C733" s="21"/>
      <c r="E733" s="115"/>
      <c r="F733" s="115"/>
      <c r="G733" s="115"/>
      <c r="H733" s="115"/>
      <c r="I733" s="115"/>
    </row>
    <row r="734" ht="12.75">
      <c r="D734" s="197" t="s">
        <v>331</v>
      </c>
    </row>
    <row r="736" spans="4:7" ht="12.75" hidden="1">
      <c r="D736" s="4" t="s">
        <v>240</v>
      </c>
      <c r="F736" s="35">
        <f>F443-E432+E503</f>
        <v>0</v>
      </c>
      <c r="G736" s="35"/>
    </row>
    <row r="737" spans="4:9" ht="12.75">
      <c r="D737" s="200"/>
      <c r="E737" s="202" t="s">
        <v>52</v>
      </c>
      <c r="F737" s="195"/>
      <c r="G737" s="195"/>
      <c r="H737" s="195"/>
      <c r="I737" s="195"/>
    </row>
    <row r="738" spans="4:9" ht="12.75">
      <c r="D738" s="61" t="s">
        <v>71</v>
      </c>
      <c r="E738" s="61" t="s">
        <v>80</v>
      </c>
      <c r="F738" s="61" t="s">
        <v>81</v>
      </c>
      <c r="G738" s="61" t="s">
        <v>136</v>
      </c>
      <c r="H738" s="10"/>
      <c r="I738" s="10"/>
    </row>
    <row r="739" spans="4:9" ht="12.75">
      <c r="D739" s="198">
        <v>221</v>
      </c>
      <c r="E739" s="165">
        <f>E26</f>
        <v>40800</v>
      </c>
      <c r="F739" s="165">
        <f>F26</f>
        <v>0</v>
      </c>
      <c r="G739" s="165">
        <f>G26</f>
        <v>40800</v>
      </c>
      <c r="H739" s="165">
        <f>H26</f>
        <v>40800</v>
      </c>
      <c r="I739" s="165">
        <f>I26</f>
        <v>40800</v>
      </c>
    </row>
    <row r="740" spans="4:9" ht="12.75">
      <c r="D740" s="198">
        <v>222</v>
      </c>
      <c r="E740" s="165">
        <f aca="true" t="shared" si="42" ref="E740:I741">E30</f>
        <v>0</v>
      </c>
      <c r="F740" s="165">
        <f t="shared" si="42"/>
        <v>0</v>
      </c>
      <c r="G740" s="165">
        <f t="shared" si="42"/>
        <v>0</v>
      </c>
      <c r="H740" s="165">
        <f t="shared" si="42"/>
        <v>0</v>
      </c>
      <c r="I740" s="165">
        <f t="shared" si="42"/>
        <v>0</v>
      </c>
    </row>
    <row r="741" spans="4:9" ht="12.75">
      <c r="D741" s="198">
        <v>223</v>
      </c>
      <c r="E741" s="165">
        <f t="shared" si="42"/>
        <v>82300</v>
      </c>
      <c r="F741" s="165">
        <f t="shared" si="42"/>
        <v>0</v>
      </c>
      <c r="G741" s="165">
        <f t="shared" si="42"/>
        <v>82300</v>
      </c>
      <c r="H741" s="165">
        <f t="shared" si="42"/>
        <v>82300</v>
      </c>
      <c r="I741" s="165">
        <f t="shared" si="42"/>
        <v>87600</v>
      </c>
    </row>
    <row r="742" spans="4:9" ht="12.75" hidden="1">
      <c r="D742" s="198"/>
      <c r="E742" s="165"/>
      <c r="F742" s="165"/>
      <c r="G742" s="165"/>
      <c r="H742" s="165"/>
      <c r="I742" s="165"/>
    </row>
    <row r="743" spans="4:9" ht="12.75">
      <c r="D743" s="198">
        <v>225</v>
      </c>
      <c r="E743" s="196">
        <f>E35+E172+E234+E273+E355+E374+E437+E452+E466+E477</f>
        <v>229900</v>
      </c>
      <c r="F743" s="196">
        <f>F35+F172+F234+F355+F374+F437+F452+F466+F477+F273</f>
        <v>0</v>
      </c>
      <c r="G743" s="196">
        <f>G35+G172+G234+G273+G355+G374+G437+G452+G466+G477</f>
        <v>229900</v>
      </c>
      <c r="H743" s="196">
        <f>H35+H172+H234+H273+H355+H374+H437+H452+H466+H477</f>
        <v>229900</v>
      </c>
      <c r="I743" s="196">
        <f>I35+I172+I234+I273+I355+I374+I437+I452+I466+I477</f>
        <v>277700</v>
      </c>
    </row>
    <row r="744" spans="4:9" ht="12.75">
      <c r="D744" s="198">
        <v>226</v>
      </c>
      <c r="E744" s="196">
        <f>E69+E176+E239+E284+E438+E453+E467+E478</f>
        <v>1803300</v>
      </c>
      <c r="F744" s="196">
        <f>F69+F176+F239+F284+F438+F453+F467+F478</f>
        <v>0</v>
      </c>
      <c r="G744" s="196">
        <f>G69+G176+G239+G284+G438+G453+G467+G478</f>
        <v>1803300</v>
      </c>
      <c r="H744" s="196">
        <f>H69+H176+H239+H284+H438+H453+H467+H478</f>
        <v>1806300</v>
      </c>
      <c r="I744" s="196">
        <f>I69+I176+I239+I284+I438+I453+I467+I478</f>
        <v>1864021</v>
      </c>
    </row>
    <row r="745" spans="4:9" ht="12.75">
      <c r="D745" s="198">
        <v>227</v>
      </c>
      <c r="E745" s="165">
        <f>E90</f>
        <v>0</v>
      </c>
      <c r="F745" s="165">
        <f>F90</f>
        <v>0</v>
      </c>
      <c r="G745" s="165">
        <f>G90</f>
        <v>0</v>
      </c>
      <c r="H745" s="165">
        <f>H90</f>
        <v>0</v>
      </c>
      <c r="I745" s="165">
        <f>I90</f>
        <v>0</v>
      </c>
    </row>
    <row r="746" spans="4:9" ht="12.75" hidden="1">
      <c r="D746" s="198"/>
      <c r="E746" s="165"/>
      <c r="F746" s="165"/>
      <c r="G746" s="165"/>
      <c r="H746" s="165"/>
      <c r="I746" s="165"/>
    </row>
    <row r="747" spans="2:9" s="203" customFormat="1" ht="12.75">
      <c r="B747" s="206"/>
      <c r="C747" s="205"/>
      <c r="D747" s="200">
        <v>310</v>
      </c>
      <c r="E747" s="204">
        <f>E94+E182+E245+E291+E439+E454+E468+E479</f>
        <v>204000</v>
      </c>
      <c r="F747" s="204">
        <f>F94+F182+F245+F291+F439+F454+F468+F479</f>
        <v>0</v>
      </c>
      <c r="G747" s="204">
        <f>G94+G182+G245+G291+G439+G454+G468+G479</f>
        <v>204000</v>
      </c>
      <c r="H747" s="204">
        <f>H94+H182+H245+H291+H439+H454+H468+H479</f>
        <v>221000</v>
      </c>
      <c r="I747" s="204">
        <f>I94+I182+I245+I291+I439+I454+I468+I479</f>
        <v>249000</v>
      </c>
    </row>
    <row r="748" spans="4:9" ht="12.75">
      <c r="D748" s="198">
        <v>341</v>
      </c>
      <c r="E748" s="196">
        <f>E104+E191+E250+E455+E469+E480</f>
        <v>0</v>
      </c>
      <c r="F748" s="196">
        <f>F104+F191+F250+F455+F469+F480</f>
        <v>0</v>
      </c>
      <c r="G748" s="196">
        <f>G104+G191+G250+G455+G469+G480</f>
        <v>0</v>
      </c>
      <c r="H748" s="196">
        <f>H104+H191+H250+H455+H469+H480</f>
        <v>0</v>
      </c>
      <c r="I748" s="196">
        <f>I104+I191+I250+I455+I469+I480</f>
        <v>0</v>
      </c>
    </row>
    <row r="749" spans="4:9" ht="12.75">
      <c r="D749" s="198">
        <v>342</v>
      </c>
      <c r="E749" s="196">
        <f>E108+E440+E456+E470+E481+E405</f>
        <v>1567300.04</v>
      </c>
      <c r="F749" s="196">
        <f>F108+F440+F456+F470+F481+F405</f>
        <v>0</v>
      </c>
      <c r="G749" s="196">
        <f>G108+G440+G456+G470+G481+G405</f>
        <v>1567300.04</v>
      </c>
      <c r="H749" s="196">
        <f>H108+H440+H456+H470+H481+H405</f>
        <v>1553000</v>
      </c>
      <c r="I749" s="196">
        <f>I108+I440+I456+I470+I481+I405</f>
        <v>1553000</v>
      </c>
    </row>
    <row r="750" spans="4:9" ht="12.75">
      <c r="D750" s="198">
        <v>343</v>
      </c>
      <c r="E750" s="165">
        <f>E112</f>
        <v>0</v>
      </c>
      <c r="F750" s="165">
        <f>F112</f>
        <v>0</v>
      </c>
      <c r="G750" s="165">
        <f>G112</f>
        <v>0</v>
      </c>
      <c r="H750" s="165">
        <f>H112</f>
        <v>0</v>
      </c>
      <c r="I750" s="165">
        <f>I112</f>
        <v>0</v>
      </c>
    </row>
    <row r="751" spans="4:9" ht="12.75">
      <c r="D751" s="198">
        <v>344</v>
      </c>
      <c r="E751" s="196">
        <f>E117+E253+E457+E471+E195+E296+E482</f>
        <v>80000</v>
      </c>
      <c r="F751" s="196">
        <f>F117+F195+F253+F296+F457+F471+F482</f>
        <v>0</v>
      </c>
      <c r="G751" s="196">
        <f>G117+G253+G457+G471+G195+G296+G482</f>
        <v>80000</v>
      </c>
      <c r="H751" s="196">
        <f>H117+H253+H457+H471+H195+H296+H482</f>
        <v>80000</v>
      </c>
      <c r="I751" s="196">
        <f>I117+I253+I457+I471+I195+I296+I482</f>
        <v>84800</v>
      </c>
    </row>
    <row r="752" spans="4:9" ht="12.75">
      <c r="D752" s="198">
        <v>345</v>
      </c>
      <c r="E752" s="196">
        <f>E123+E199+E257+E458+E472+E483</f>
        <v>83000</v>
      </c>
      <c r="F752" s="196">
        <f>F123+F199+F257+F458+F472+F483</f>
        <v>0</v>
      </c>
      <c r="G752" s="196">
        <f>G123+G199+G257+G458+G472+G483</f>
        <v>83000</v>
      </c>
      <c r="H752" s="196">
        <f>H123+H199+H257+H458+H472+H483</f>
        <v>83000</v>
      </c>
      <c r="I752" s="196">
        <f>I123+I199+I257+I458+I472+I483</f>
        <v>83000</v>
      </c>
    </row>
    <row r="753" spans="4:9" ht="12.75">
      <c r="D753" s="198">
        <v>346</v>
      </c>
      <c r="E753" s="196">
        <f>E127+E203+E261+E300+E386+E441+E459+E473+E484</f>
        <v>184000</v>
      </c>
      <c r="F753" s="196">
        <f>F127+F203+F261+F300+F386+F441+F459+F473+F484</f>
        <v>0</v>
      </c>
      <c r="G753" s="196">
        <f>G127+G203+G261+G300+G386+G441+G459+G473+G484</f>
        <v>184000</v>
      </c>
      <c r="H753" s="196">
        <f>H127+H203+H261+H300+H386+H441+H459+H473+H484</f>
        <v>184000</v>
      </c>
      <c r="I753" s="196">
        <f>I127+I203+I261+I300+I386+I441+I459+I473+I484</f>
        <v>187000</v>
      </c>
    </row>
    <row r="754" spans="4:9" ht="12.75" hidden="1">
      <c r="D754" s="198"/>
      <c r="E754" s="196"/>
      <c r="F754" s="196"/>
      <c r="G754" s="196"/>
      <c r="H754" s="196"/>
      <c r="I754" s="196"/>
    </row>
    <row r="755" spans="4:9" ht="12.75">
      <c r="D755" s="198">
        <v>349</v>
      </c>
      <c r="E755" s="196">
        <f>E141+E216+E460+E474+E485</f>
        <v>0</v>
      </c>
      <c r="F755" s="196">
        <f>F141+F216+F460+F474+F485</f>
        <v>0</v>
      </c>
      <c r="G755" s="196">
        <f>G141+G216+G460+G474+G485</f>
        <v>0</v>
      </c>
      <c r="H755" s="196">
        <f>H141+H216+H460+H474+H485</f>
        <v>0</v>
      </c>
      <c r="I755" s="196">
        <f>I141+I216+I460+I474+I485</f>
        <v>0</v>
      </c>
    </row>
    <row r="756" spans="4:9" ht="12.75">
      <c r="D756" s="198" t="s">
        <v>119</v>
      </c>
      <c r="E756" s="196">
        <f>SUM(E748:E755)</f>
        <v>1914300.04</v>
      </c>
      <c r="F756" s="196">
        <f>SUM(F748:F755)</f>
        <v>0</v>
      </c>
      <c r="G756" s="196">
        <f>SUM(G748:G755)</f>
        <v>1914300.04</v>
      </c>
      <c r="H756" s="196">
        <f>SUM(H748:H755)</f>
        <v>1900000</v>
      </c>
      <c r="I756" s="196">
        <f>SUM(I748:I755)</f>
        <v>1907800</v>
      </c>
    </row>
    <row r="757" spans="4:9" ht="12.75">
      <c r="D757" s="199" t="s">
        <v>82</v>
      </c>
      <c r="E757" s="201">
        <f>SUM(E739:E755)</f>
        <v>4274600.04</v>
      </c>
      <c r="F757" s="201">
        <f>SUM(F739:F755)</f>
        <v>0</v>
      </c>
      <c r="G757" s="201">
        <f>SUM(G739:G755)</f>
        <v>4274600.04</v>
      </c>
      <c r="H757" s="201">
        <f>SUM(H739:H755)</f>
        <v>4280300</v>
      </c>
      <c r="I757" s="201">
        <f>SUM(I739:I755)</f>
        <v>4426921</v>
      </c>
    </row>
    <row r="758" spans="4:9" ht="12.75">
      <c r="D758" s="199" t="s">
        <v>291</v>
      </c>
      <c r="E758" s="201">
        <f>E19</f>
        <v>1281400</v>
      </c>
      <c r="F758" s="201">
        <f>F19</f>
        <v>0</v>
      </c>
      <c r="G758" s="201">
        <f>G19</f>
        <v>1281400</v>
      </c>
      <c r="H758" s="201">
        <f>H19</f>
        <v>1281400</v>
      </c>
      <c r="I758" s="201">
        <f>I19</f>
        <v>1346475</v>
      </c>
    </row>
    <row r="760" spans="4:9" ht="12.75">
      <c r="D760" s="4" t="s">
        <v>332</v>
      </c>
      <c r="E760" s="35">
        <f>E561+E595-E757</f>
        <v>0</v>
      </c>
      <c r="F760" s="35">
        <f>F561+F595-F757</f>
        <v>0</v>
      </c>
      <c r="G760" s="35">
        <f>G561+G595-G757</f>
        <v>0</v>
      </c>
      <c r="H760" s="35">
        <f>H561+H595-H757</f>
        <v>0</v>
      </c>
      <c r="I760" s="35">
        <f>I561+I595-I757</f>
        <v>0</v>
      </c>
    </row>
  </sheetData>
  <sheetProtection/>
  <mergeCells count="15">
    <mergeCell ref="B731:D731"/>
    <mergeCell ref="B725:D725"/>
    <mergeCell ref="B723:D723"/>
    <mergeCell ref="B728:D728"/>
    <mergeCell ref="B729:D729"/>
    <mergeCell ref="B730:D730"/>
    <mergeCell ref="B715:D715"/>
    <mergeCell ref="B716:D716"/>
    <mergeCell ref="B717:D717"/>
    <mergeCell ref="B718:D718"/>
    <mergeCell ref="B719:D719"/>
    <mergeCell ref="B724:D724"/>
    <mergeCell ref="B720:D720"/>
    <mergeCell ref="B721:D721"/>
    <mergeCell ref="B722:D722"/>
  </mergeCells>
  <printOptions/>
  <pageMargins left="0.07874015748031496" right="0.2362204724409449" top="0.2362204724409449" bottom="0.2362204724409449" header="0.31496062992125984" footer="0.31496062992125984"/>
  <pageSetup horizontalDpi="600" verticalDpi="600" orientation="landscape" paperSize="9" r:id="rId1"/>
  <rowBreaks count="1" manualBreakCount="1">
    <brk id="601" max="1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2024-01-10T03:23:04Z</cp:lastPrinted>
  <dcterms:created xsi:type="dcterms:W3CDTF">2014-12-16T04:51:26Z</dcterms:created>
  <dcterms:modified xsi:type="dcterms:W3CDTF">2024-01-10T05:27:38Z</dcterms:modified>
  <cp:category/>
  <cp:version/>
  <cp:contentType/>
  <cp:contentStatus/>
</cp:coreProperties>
</file>